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xl/calcChain.xml" ContentType="application/vnd.openxmlformats-officedocument.spreadsheetml.calcChain+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bspgovph.sharepoint.com/sites/ORGDES-MFSG-MFSG-FFSD/Shared Documents/MFSG-FFSD/BSA Q1 2024/Web Posting/"/>
    </mc:Choice>
  </mc:AlternateContent>
  <xr:revisionPtr revIDLastSave="49" documentId="13_ncr:1_{496EAB84-30B3-43E4-9005-5433117FA284}" xr6:coauthVersionLast="47" xr6:coauthVersionMax="47" xr10:uidLastSave="{884EACFC-5F7A-48B7-A1AB-CED839E312CF}"/>
  <bookViews>
    <workbookView xWindow="20370" yWindow="-120" windowWidth="29040" windowHeight="17640" xr2:uid="{43A72B13-E79E-4270-8D0F-948D0E5F80DC}"/>
  </bookViews>
  <sheets>
    <sheet name="ANNEX C -Table 1" sheetId="8" r:id="rId1"/>
    <sheet name="ANNEX C - Table 2" sheetId="9" r:id="rId2"/>
    <sheet name="ANNEX C - Table 3.1" sheetId="10" r:id="rId3"/>
    <sheet name="ANNEX C 3.2" sheetId="11" r:id="rId4"/>
    <sheet name="ANNEX C 3.3" sheetId="12" r:id="rId5"/>
    <sheet name="ANNEX C 4.1" sheetId="29" r:id="rId6"/>
    <sheet name="ANNEX C 4.2" sheetId="30" r:id="rId7"/>
  </sheets>
  <definedNames>
    <definedName name="_xlnm.Print_Area" localSheetId="1">'ANNEX C - Table 2'!$A$1:$AB$91</definedName>
    <definedName name="_xlnm.Print_Area" localSheetId="2">'ANNEX C - Table 3.1'!$A$1:$L$67</definedName>
    <definedName name="_xlnm.Print_Area" localSheetId="3">'ANNEX C 3.2'!$A$1:$K$66</definedName>
    <definedName name="_xlnm.Print_Area" localSheetId="4">'ANNEX C 3.3'!$A$1:$L$73</definedName>
    <definedName name="_xlnm.Print_Area" localSheetId="5">'ANNEX C 4.1'!$A$1:$AB$79</definedName>
    <definedName name="_xlnm.Print_Area" localSheetId="6">'ANNEX C 4.2'!$A$1:$AB$79</definedName>
    <definedName name="_xlnm.Print_Area" localSheetId="0">'ANNEX C -Table 1'!$A$1:$AB$107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68" i="30" l="1"/>
  <c r="X68" i="30"/>
  <c r="W68" i="30"/>
  <c r="V68" i="30"/>
  <c r="U68" i="30"/>
  <c r="T68" i="30"/>
  <c r="S68" i="30"/>
  <c r="R68" i="30"/>
  <c r="Q68" i="30"/>
  <c r="P68" i="30"/>
  <c r="O68" i="30"/>
  <c r="N68" i="30"/>
  <c r="M68" i="30"/>
  <c r="L68" i="30"/>
  <c r="K68" i="30"/>
  <c r="J68" i="30"/>
  <c r="I68" i="30"/>
  <c r="H68" i="30"/>
  <c r="G68" i="30"/>
  <c r="F68" i="30"/>
  <c r="E68" i="30"/>
  <c r="D68" i="30"/>
  <c r="X67" i="30"/>
  <c r="W67" i="30"/>
  <c r="V67" i="30"/>
  <c r="U67" i="30"/>
  <c r="T67" i="30"/>
  <c r="S67" i="30"/>
  <c r="R67" i="30"/>
  <c r="Q67" i="30"/>
  <c r="P67" i="30"/>
  <c r="O67" i="30"/>
  <c r="N67" i="30"/>
  <c r="M67" i="30"/>
  <c r="L67" i="30"/>
  <c r="K67" i="30"/>
  <c r="J67" i="30"/>
  <c r="I67" i="30"/>
  <c r="H67" i="30"/>
  <c r="G67" i="30"/>
  <c r="F67" i="30"/>
  <c r="E67" i="30"/>
  <c r="D67" i="30"/>
  <c r="Y66" i="30"/>
  <c r="S66" i="30"/>
  <c r="R66" i="30"/>
  <c r="Q66" i="30"/>
  <c r="P66" i="30"/>
  <c r="O66" i="30"/>
  <c r="N66" i="30"/>
  <c r="M66" i="30"/>
  <c r="L66" i="30"/>
  <c r="K66" i="30"/>
  <c r="J66" i="30"/>
  <c r="I66" i="30"/>
  <c r="H66" i="30"/>
  <c r="G66" i="30"/>
  <c r="F66" i="30"/>
  <c r="E66" i="30"/>
  <c r="D66" i="30"/>
  <c r="X65" i="30"/>
  <c r="W65" i="30"/>
  <c r="S65" i="30"/>
  <c r="R65" i="30"/>
  <c r="Q65" i="30"/>
  <c r="P65" i="30"/>
  <c r="O65" i="30"/>
  <c r="N65" i="30"/>
  <c r="M65" i="30"/>
  <c r="L65" i="30"/>
  <c r="K65" i="30"/>
  <c r="J65" i="30"/>
  <c r="I65" i="30"/>
  <c r="H65" i="30"/>
  <c r="G65" i="30"/>
  <c r="F65" i="30"/>
  <c r="E65" i="30"/>
  <c r="D65" i="30"/>
  <c r="Y64" i="30"/>
  <c r="X64" i="30"/>
  <c r="W64" i="30"/>
  <c r="V64" i="30"/>
  <c r="T64" i="30"/>
  <c r="S64" i="30"/>
  <c r="R64" i="30"/>
  <c r="Q64" i="30"/>
  <c r="P64" i="30"/>
  <c r="O64" i="30"/>
  <c r="N64" i="30"/>
  <c r="M64" i="30"/>
  <c r="L64" i="30"/>
  <c r="K64" i="30"/>
  <c r="J64" i="30"/>
  <c r="I64" i="30"/>
  <c r="H64" i="30"/>
  <c r="G64" i="30"/>
  <c r="F64" i="30"/>
  <c r="E64" i="30"/>
  <c r="D64" i="30"/>
  <c r="Y63" i="30"/>
  <c r="X63" i="30"/>
  <c r="W63" i="30"/>
  <c r="V63" i="30"/>
  <c r="U63" i="30"/>
  <c r="T63" i="30"/>
  <c r="S63" i="30"/>
  <c r="R63" i="30"/>
  <c r="Q63" i="30"/>
  <c r="P63" i="30"/>
  <c r="O63" i="30"/>
  <c r="N63" i="30"/>
  <c r="M63" i="30"/>
  <c r="L63" i="30"/>
  <c r="K63" i="30"/>
  <c r="J63" i="30"/>
  <c r="I63" i="30"/>
  <c r="H63" i="30"/>
  <c r="G63" i="30"/>
  <c r="F63" i="30"/>
  <c r="E63" i="30"/>
  <c r="D63" i="30"/>
  <c r="W62" i="30"/>
  <c r="V62" i="30"/>
  <c r="T62" i="30"/>
  <c r="S62" i="30"/>
  <c r="R62" i="30"/>
  <c r="Q62" i="30"/>
  <c r="P62" i="30"/>
  <c r="O62" i="30"/>
  <c r="N62" i="30"/>
  <c r="M62" i="30"/>
  <c r="L62" i="30"/>
  <c r="K62" i="30"/>
  <c r="J62" i="30"/>
  <c r="I62" i="30"/>
  <c r="H62" i="30"/>
  <c r="G62" i="30"/>
  <c r="F62" i="30"/>
  <c r="E62" i="30"/>
  <c r="D62" i="30"/>
  <c r="Y61" i="30"/>
  <c r="X61" i="30"/>
  <c r="W61" i="30"/>
  <c r="T61" i="30"/>
  <c r="S61" i="30"/>
  <c r="R61" i="30"/>
  <c r="Q61" i="30"/>
  <c r="P61" i="30"/>
  <c r="O61" i="30"/>
  <c r="N61" i="30"/>
  <c r="M61" i="30"/>
  <c r="L61" i="30"/>
  <c r="K61" i="30"/>
  <c r="J61" i="30"/>
  <c r="I61" i="30"/>
  <c r="H61" i="30"/>
  <c r="G61" i="30"/>
  <c r="F61" i="30"/>
  <c r="E61" i="30"/>
  <c r="D61" i="30"/>
  <c r="X54" i="30"/>
  <c r="W54" i="30"/>
  <c r="V54" i="30"/>
  <c r="U54" i="30"/>
  <c r="T54" i="30"/>
  <c r="S54" i="30"/>
  <c r="R54" i="30"/>
  <c r="Q54" i="30"/>
  <c r="P54" i="30"/>
  <c r="O54" i="30"/>
  <c r="N54" i="30"/>
  <c r="M54" i="30"/>
  <c r="L54" i="30"/>
  <c r="K54" i="30"/>
  <c r="J54" i="30"/>
  <c r="I54" i="30"/>
  <c r="H54" i="30"/>
  <c r="G54" i="30"/>
  <c r="F54" i="30"/>
  <c r="E54" i="30"/>
  <c r="D54" i="30"/>
  <c r="Y36" i="30"/>
  <c r="X36" i="30"/>
  <c r="W36" i="30"/>
  <c r="V36" i="30"/>
  <c r="U36" i="30"/>
  <c r="T36" i="30"/>
  <c r="S36" i="30"/>
  <c r="R36" i="30"/>
  <c r="Q36" i="30"/>
  <c r="P36" i="30"/>
  <c r="O36" i="30"/>
  <c r="N36" i="30"/>
  <c r="M36" i="30"/>
  <c r="L36" i="30"/>
  <c r="K36" i="30"/>
  <c r="J36" i="30"/>
  <c r="I36" i="30"/>
  <c r="H36" i="30"/>
  <c r="G36" i="30"/>
  <c r="F36" i="30"/>
  <c r="E36" i="30"/>
  <c r="D36" i="30"/>
  <c r="Y35" i="30"/>
  <c r="X35" i="30"/>
  <c r="W35" i="30"/>
  <c r="V35" i="30"/>
  <c r="U35" i="30"/>
  <c r="T35" i="30"/>
  <c r="S35" i="30"/>
  <c r="R35" i="30"/>
  <c r="Q35" i="30"/>
  <c r="P35" i="30"/>
  <c r="O35" i="30"/>
  <c r="N35" i="30"/>
  <c r="M35" i="30"/>
  <c r="L35" i="30"/>
  <c r="K35" i="30"/>
  <c r="J35" i="30"/>
  <c r="H35" i="30"/>
  <c r="G35" i="30"/>
  <c r="F35" i="30"/>
  <c r="E35" i="30"/>
  <c r="D35" i="30"/>
  <c r="Y34" i="30"/>
  <c r="W34" i="30"/>
  <c r="V34" i="30"/>
  <c r="T34" i="30"/>
  <c r="S34" i="30"/>
  <c r="R34" i="30"/>
  <c r="Q34" i="30"/>
  <c r="P34" i="30"/>
  <c r="O34" i="30"/>
  <c r="N34" i="30"/>
  <c r="M34" i="30"/>
  <c r="L34" i="30"/>
  <c r="K34" i="30"/>
  <c r="J34" i="30"/>
  <c r="I34" i="30"/>
  <c r="G34" i="30"/>
  <c r="F34" i="30"/>
  <c r="D34" i="30"/>
  <c r="Y33" i="30"/>
  <c r="X33" i="30"/>
  <c r="W33" i="30"/>
  <c r="V33" i="30"/>
  <c r="T33" i="30"/>
  <c r="S33" i="30"/>
  <c r="R33" i="30"/>
  <c r="Q33" i="30"/>
  <c r="P33" i="30"/>
  <c r="O33" i="30"/>
  <c r="N33" i="30"/>
  <c r="M33" i="30"/>
  <c r="L33" i="30"/>
  <c r="K33" i="30"/>
  <c r="J33" i="30"/>
  <c r="H33" i="30"/>
  <c r="G33" i="30"/>
  <c r="F33" i="30"/>
  <c r="D33" i="30"/>
  <c r="Y32" i="30"/>
  <c r="X32" i="30"/>
  <c r="W32" i="30"/>
  <c r="V32" i="30"/>
  <c r="U32" i="30"/>
  <c r="T32" i="30"/>
  <c r="S32" i="30"/>
  <c r="R32" i="30"/>
  <c r="Q32" i="30"/>
  <c r="P32" i="30"/>
  <c r="O32" i="30"/>
  <c r="N32" i="30"/>
  <c r="M32" i="30"/>
  <c r="L32" i="30"/>
  <c r="K32" i="30"/>
  <c r="J32" i="30"/>
  <c r="H32" i="30"/>
  <c r="G32" i="30"/>
  <c r="F32" i="30"/>
  <c r="E32" i="30"/>
  <c r="D32" i="30"/>
  <c r="Y31" i="30"/>
  <c r="W31" i="30"/>
  <c r="V31" i="30"/>
  <c r="U31" i="30"/>
  <c r="T31" i="30"/>
  <c r="S31" i="30"/>
  <c r="R31" i="30"/>
  <c r="Q31" i="30"/>
  <c r="P31" i="30"/>
  <c r="O31" i="30"/>
  <c r="N31" i="30"/>
  <c r="M31" i="30"/>
  <c r="L31" i="30"/>
  <c r="K31" i="30"/>
  <c r="J31" i="30"/>
  <c r="G31" i="30"/>
  <c r="F31" i="30"/>
  <c r="E31" i="30"/>
  <c r="D31" i="30"/>
  <c r="Y30" i="30"/>
  <c r="V30" i="30"/>
  <c r="T30" i="30"/>
  <c r="S30" i="30"/>
  <c r="R30" i="30"/>
  <c r="Q30" i="30"/>
  <c r="P30" i="30"/>
  <c r="O30" i="30"/>
  <c r="N30" i="30"/>
  <c r="M30" i="30"/>
  <c r="L30" i="30"/>
  <c r="K30" i="30"/>
  <c r="J30" i="30"/>
  <c r="G30" i="30"/>
  <c r="F30" i="30"/>
  <c r="E30" i="30"/>
  <c r="D30" i="30"/>
  <c r="Y29" i="30"/>
  <c r="W29" i="30"/>
  <c r="V29" i="30"/>
  <c r="U29" i="30"/>
  <c r="T29" i="30"/>
  <c r="S29" i="30"/>
  <c r="R29" i="30"/>
  <c r="Q29" i="30"/>
  <c r="P29" i="30"/>
  <c r="O29" i="30"/>
  <c r="N29" i="30"/>
  <c r="M29" i="30"/>
  <c r="L29" i="30"/>
  <c r="K29" i="30"/>
  <c r="J29" i="30"/>
  <c r="G29" i="30"/>
  <c r="F29" i="30"/>
  <c r="E29" i="30"/>
  <c r="D29" i="30"/>
  <c r="X22" i="30"/>
  <c r="W22" i="30"/>
  <c r="V22" i="30"/>
  <c r="U22" i="30"/>
  <c r="T22" i="30"/>
  <c r="S22" i="30"/>
  <c r="R22" i="30"/>
  <c r="Q22" i="30"/>
  <c r="P22" i="30"/>
  <c r="O22" i="30"/>
  <c r="N22" i="30"/>
  <c r="M22" i="30"/>
  <c r="L22" i="30"/>
  <c r="K22" i="30"/>
  <c r="J22" i="30"/>
  <c r="I22" i="30"/>
  <c r="H22" i="30"/>
  <c r="G22" i="30"/>
  <c r="F22" i="30"/>
  <c r="E22" i="30"/>
  <c r="D22" i="30"/>
  <c r="Y68" i="29"/>
  <c r="X68" i="29"/>
  <c r="W68" i="29"/>
  <c r="V68" i="29"/>
  <c r="U68" i="29"/>
  <c r="T68" i="29"/>
  <c r="S68" i="29"/>
  <c r="R68" i="29"/>
  <c r="Q68" i="29"/>
  <c r="P68" i="29"/>
  <c r="O68" i="29"/>
  <c r="N68" i="29"/>
  <c r="M68" i="29"/>
  <c r="L68" i="29"/>
  <c r="K68" i="29"/>
  <c r="J68" i="29"/>
  <c r="I68" i="29"/>
  <c r="H68" i="29"/>
  <c r="G68" i="29"/>
  <c r="F68" i="29"/>
  <c r="E68" i="29"/>
  <c r="D68" i="29"/>
  <c r="Y67" i="29"/>
  <c r="X67" i="29"/>
  <c r="W67" i="29"/>
  <c r="V67" i="29"/>
  <c r="U67" i="29"/>
  <c r="T67" i="29"/>
  <c r="S67" i="29"/>
  <c r="R67" i="29"/>
  <c r="Q67" i="29"/>
  <c r="P67" i="29"/>
  <c r="O67" i="29"/>
  <c r="N67" i="29"/>
  <c r="M67" i="29"/>
  <c r="L67" i="29"/>
  <c r="K67" i="29"/>
  <c r="J67" i="29"/>
  <c r="I67" i="29"/>
  <c r="H67" i="29"/>
  <c r="G67" i="29"/>
  <c r="F67" i="29"/>
  <c r="E67" i="29"/>
  <c r="D67" i="29"/>
  <c r="Y66" i="29"/>
  <c r="X66" i="29"/>
  <c r="W66" i="29"/>
  <c r="V66" i="29"/>
  <c r="U66" i="29"/>
  <c r="T66" i="29"/>
  <c r="S66" i="29"/>
  <c r="R66" i="29"/>
  <c r="Q66" i="29"/>
  <c r="P66" i="29"/>
  <c r="O66" i="29"/>
  <c r="N66" i="29"/>
  <c r="M66" i="29"/>
  <c r="L66" i="29"/>
  <c r="K66" i="29"/>
  <c r="J66" i="29"/>
  <c r="I66" i="29"/>
  <c r="H66" i="29"/>
  <c r="G66" i="29"/>
  <c r="F66" i="29"/>
  <c r="E66" i="29"/>
  <c r="D66" i="29"/>
  <c r="Y65" i="29"/>
  <c r="X65" i="29"/>
  <c r="W65" i="29"/>
  <c r="V65" i="29"/>
  <c r="U65" i="29"/>
  <c r="T65" i="29"/>
  <c r="S65" i="29"/>
  <c r="R65" i="29"/>
  <c r="Q65" i="29"/>
  <c r="P65" i="29"/>
  <c r="O65" i="29"/>
  <c r="N65" i="29"/>
  <c r="M65" i="29"/>
  <c r="L65" i="29"/>
  <c r="K65" i="29"/>
  <c r="J65" i="29"/>
  <c r="I65" i="29"/>
  <c r="H65" i="29"/>
  <c r="G65" i="29"/>
  <c r="F65" i="29"/>
  <c r="E65" i="29"/>
  <c r="D65" i="29"/>
  <c r="Y64" i="29"/>
  <c r="X64" i="29"/>
  <c r="W64" i="29"/>
  <c r="V64" i="29"/>
  <c r="U64" i="29"/>
  <c r="T64" i="29"/>
  <c r="S64" i="29"/>
  <c r="R64" i="29"/>
  <c r="Q64" i="29"/>
  <c r="P64" i="29"/>
  <c r="O64" i="29"/>
  <c r="N64" i="29"/>
  <c r="M64" i="29"/>
  <c r="L64" i="29"/>
  <c r="K64" i="29"/>
  <c r="J64" i="29"/>
  <c r="I64" i="29"/>
  <c r="H64" i="29"/>
  <c r="G64" i="29"/>
  <c r="F64" i="29"/>
  <c r="E64" i="29"/>
  <c r="D64" i="29"/>
  <c r="Y63" i="29"/>
  <c r="X63" i="29"/>
  <c r="W63" i="29"/>
  <c r="V63" i="29"/>
  <c r="U63" i="29"/>
  <c r="T63" i="29"/>
  <c r="S63" i="29"/>
  <c r="R63" i="29"/>
  <c r="Q63" i="29"/>
  <c r="P63" i="29"/>
  <c r="O63" i="29"/>
  <c r="N63" i="29"/>
  <c r="M63" i="29"/>
  <c r="L63" i="29"/>
  <c r="K63" i="29"/>
  <c r="J63" i="29"/>
  <c r="I63" i="29"/>
  <c r="H63" i="29"/>
  <c r="G63" i="29"/>
  <c r="F63" i="29"/>
  <c r="E63" i="29"/>
  <c r="D63" i="29"/>
  <c r="Y62" i="29"/>
  <c r="X62" i="29"/>
  <c r="W62" i="29"/>
  <c r="V62" i="29"/>
  <c r="T62" i="29"/>
  <c r="S62" i="29"/>
  <c r="R62" i="29"/>
  <c r="Q62" i="29"/>
  <c r="P62" i="29"/>
  <c r="O62" i="29"/>
  <c r="N62" i="29"/>
  <c r="M62" i="29"/>
  <c r="L62" i="29"/>
  <c r="K62" i="29"/>
  <c r="J62" i="29"/>
  <c r="I62" i="29"/>
  <c r="H62" i="29"/>
  <c r="G62" i="29"/>
  <c r="F62" i="29"/>
  <c r="E62" i="29"/>
  <c r="D62" i="29"/>
  <c r="Y61" i="29"/>
  <c r="X61" i="29"/>
  <c r="W61" i="29"/>
  <c r="V61" i="29"/>
  <c r="U61" i="29"/>
  <c r="T61" i="29"/>
  <c r="S61" i="29"/>
  <c r="R61" i="29"/>
  <c r="Q61" i="29"/>
  <c r="P61" i="29"/>
  <c r="O61" i="29"/>
  <c r="N61" i="29"/>
  <c r="M61" i="29"/>
  <c r="L61" i="29"/>
  <c r="K61" i="29"/>
  <c r="J61" i="29"/>
  <c r="I61" i="29"/>
  <c r="H61" i="29"/>
  <c r="G61" i="29"/>
  <c r="F61" i="29"/>
  <c r="E61" i="29"/>
  <c r="D61" i="29"/>
  <c r="X54" i="29"/>
  <c r="W54" i="29"/>
  <c r="V54" i="29"/>
  <c r="U54" i="29"/>
  <c r="T54" i="29"/>
  <c r="S54" i="29"/>
  <c r="R54" i="29"/>
  <c r="Q54" i="29"/>
  <c r="P54" i="29"/>
  <c r="O54" i="29"/>
  <c r="N54" i="29"/>
  <c r="M54" i="29"/>
  <c r="L54" i="29"/>
  <c r="K54" i="29"/>
  <c r="J54" i="29"/>
  <c r="I54" i="29"/>
  <c r="H54" i="29"/>
  <c r="G54" i="29"/>
  <c r="F54" i="29"/>
  <c r="E54" i="29"/>
  <c r="D54" i="29"/>
  <c r="Y36" i="29"/>
  <c r="X36" i="29"/>
  <c r="W36" i="29"/>
  <c r="V36" i="29"/>
  <c r="U36" i="29"/>
  <c r="T36" i="29"/>
  <c r="S36" i="29"/>
  <c r="R36" i="29"/>
  <c r="Q36" i="29"/>
  <c r="P36" i="29"/>
  <c r="O36" i="29"/>
  <c r="N36" i="29"/>
  <c r="M36" i="29"/>
  <c r="L36" i="29"/>
  <c r="K36" i="29"/>
  <c r="J36" i="29"/>
  <c r="I36" i="29"/>
  <c r="H36" i="29"/>
  <c r="G36" i="29"/>
  <c r="F36" i="29"/>
  <c r="E36" i="29"/>
  <c r="D36" i="29"/>
  <c r="Y35" i="29"/>
  <c r="X35" i="29"/>
  <c r="W35" i="29"/>
  <c r="V35" i="29"/>
  <c r="U35" i="29"/>
  <c r="T35" i="29"/>
  <c r="S35" i="29"/>
  <c r="R35" i="29"/>
  <c r="Q35" i="29"/>
  <c r="P35" i="29"/>
  <c r="O35" i="29"/>
  <c r="N35" i="29"/>
  <c r="M35" i="29"/>
  <c r="L35" i="29"/>
  <c r="K35" i="29"/>
  <c r="J35" i="29"/>
  <c r="I35" i="29"/>
  <c r="H35" i="29"/>
  <c r="G35" i="29"/>
  <c r="F35" i="29"/>
  <c r="E35" i="29"/>
  <c r="D35" i="29"/>
  <c r="Y34" i="29"/>
  <c r="X34" i="29"/>
  <c r="W34" i="29"/>
  <c r="V34" i="29"/>
  <c r="U34" i="29"/>
  <c r="T34" i="29"/>
  <c r="S34" i="29"/>
  <c r="R34" i="29"/>
  <c r="Q34" i="29"/>
  <c r="P34" i="29"/>
  <c r="O34" i="29"/>
  <c r="N34" i="29"/>
  <c r="M34" i="29"/>
  <c r="L34" i="29"/>
  <c r="K34" i="29"/>
  <c r="J34" i="29"/>
  <c r="I34" i="29"/>
  <c r="H34" i="29"/>
  <c r="G34" i="29"/>
  <c r="F34" i="29"/>
  <c r="E34" i="29"/>
  <c r="D34" i="29"/>
  <c r="Y33" i="29"/>
  <c r="X33" i="29"/>
  <c r="W33" i="29"/>
  <c r="V33" i="29"/>
  <c r="U33" i="29"/>
  <c r="T33" i="29"/>
  <c r="S33" i="29"/>
  <c r="R33" i="29"/>
  <c r="Q33" i="29"/>
  <c r="P33" i="29"/>
  <c r="O33" i="29"/>
  <c r="N33" i="29"/>
  <c r="M33" i="29"/>
  <c r="L33" i="29"/>
  <c r="K33" i="29"/>
  <c r="J33" i="29"/>
  <c r="I33" i="29"/>
  <c r="H33" i="29"/>
  <c r="G33" i="29"/>
  <c r="F33" i="29"/>
  <c r="E33" i="29"/>
  <c r="D33" i="29"/>
  <c r="Y32" i="29"/>
  <c r="X32" i="29"/>
  <c r="W32" i="29"/>
  <c r="V32" i="29"/>
  <c r="U32" i="29"/>
  <c r="T32" i="29"/>
  <c r="S32" i="29"/>
  <c r="R32" i="29"/>
  <c r="Q32" i="29"/>
  <c r="P32" i="29"/>
  <c r="O32" i="29"/>
  <c r="N32" i="29"/>
  <c r="M32" i="29"/>
  <c r="L32" i="29"/>
  <c r="K32" i="29"/>
  <c r="J32" i="29"/>
  <c r="I32" i="29"/>
  <c r="H32" i="29"/>
  <c r="G32" i="29"/>
  <c r="F32" i="29"/>
  <c r="E32" i="29"/>
  <c r="D32" i="29"/>
  <c r="Y31" i="29"/>
  <c r="X31" i="29"/>
  <c r="W31" i="29"/>
  <c r="V31" i="29"/>
  <c r="U31" i="29"/>
  <c r="T31" i="29"/>
  <c r="S31" i="29"/>
  <c r="R31" i="29"/>
  <c r="Q31" i="29"/>
  <c r="P31" i="29"/>
  <c r="O31" i="29"/>
  <c r="N31" i="29"/>
  <c r="M31" i="29"/>
  <c r="L31" i="29"/>
  <c r="K31" i="29"/>
  <c r="J31" i="29"/>
  <c r="I31" i="29"/>
  <c r="H31" i="29"/>
  <c r="G31" i="29"/>
  <c r="F31" i="29"/>
  <c r="E31" i="29"/>
  <c r="D31" i="29"/>
  <c r="Y30" i="29"/>
  <c r="X30" i="29"/>
  <c r="W30" i="29"/>
  <c r="V30" i="29"/>
  <c r="T30" i="29"/>
  <c r="S30" i="29"/>
  <c r="R30" i="29"/>
  <c r="Q30" i="29"/>
  <c r="P30" i="29"/>
  <c r="O30" i="29"/>
  <c r="N30" i="29"/>
  <c r="M30" i="29"/>
  <c r="L30" i="29"/>
  <c r="K30" i="29"/>
  <c r="J30" i="29"/>
  <c r="I30" i="29"/>
  <c r="H30" i="29"/>
  <c r="G30" i="29"/>
  <c r="F30" i="29"/>
  <c r="E30" i="29"/>
  <c r="D30" i="29"/>
  <c r="Y29" i="29"/>
  <c r="X29" i="29"/>
  <c r="W29" i="29"/>
  <c r="V29" i="29"/>
  <c r="U29" i="29"/>
  <c r="T29" i="29"/>
  <c r="S29" i="29"/>
  <c r="R29" i="29"/>
  <c r="Q29" i="29"/>
  <c r="P29" i="29"/>
  <c r="O29" i="29"/>
  <c r="N29" i="29"/>
  <c r="M29" i="29"/>
  <c r="L29" i="29"/>
  <c r="K29" i="29"/>
  <c r="J29" i="29"/>
  <c r="I29" i="29"/>
  <c r="H29" i="29"/>
  <c r="G29" i="29"/>
  <c r="F29" i="29"/>
  <c r="E29" i="29"/>
  <c r="D29" i="29"/>
  <c r="X22" i="29"/>
  <c r="W22" i="29"/>
  <c r="V22" i="29"/>
  <c r="U22" i="29"/>
  <c r="T22" i="29"/>
  <c r="S22" i="29"/>
  <c r="R22" i="29"/>
  <c r="Q22" i="29"/>
  <c r="P22" i="29"/>
  <c r="O22" i="29"/>
  <c r="N22" i="29"/>
  <c r="M22" i="29"/>
  <c r="L22" i="29"/>
  <c r="K22" i="29"/>
  <c r="J22" i="29"/>
  <c r="I22" i="29"/>
  <c r="H22" i="29"/>
  <c r="G22" i="29"/>
  <c r="F22" i="29"/>
  <c r="E22" i="29"/>
  <c r="D22" i="29"/>
  <c r="J63" i="12"/>
  <c r="J62" i="12"/>
  <c r="H62" i="10"/>
  <c r="J59" i="12"/>
  <c r="H59" i="10"/>
  <c r="J57" i="12"/>
  <c r="J56" i="12"/>
  <c r="J51" i="12"/>
  <c r="J50" i="12"/>
  <c r="J49" i="12"/>
  <c r="J48" i="12"/>
  <c r="J47" i="12"/>
  <c r="J46" i="12"/>
  <c r="J45" i="12"/>
  <c r="J39" i="12"/>
  <c r="J38" i="12"/>
  <c r="J37" i="12"/>
  <c r="J36" i="12"/>
  <c r="J38" i="10" s="1"/>
  <c r="J35" i="12"/>
  <c r="J34" i="12"/>
  <c r="J33" i="12"/>
  <c r="J26" i="12"/>
  <c r="J24" i="12"/>
  <c r="J23" i="12"/>
  <c r="J21" i="12"/>
  <c r="G22" i="10"/>
  <c r="J14" i="12"/>
  <c r="J13" i="12"/>
  <c r="J12" i="12"/>
  <c r="J11" i="12"/>
  <c r="J10" i="12"/>
  <c r="J8" i="12"/>
  <c r="E65" i="10"/>
  <c r="H64" i="10"/>
  <c r="G64" i="10"/>
  <c r="H63" i="10"/>
  <c r="F63" i="10"/>
  <c r="I62" i="10"/>
  <c r="F62" i="10"/>
  <c r="J60" i="11"/>
  <c r="I61" i="10"/>
  <c r="F61" i="10"/>
  <c r="K60" i="10"/>
  <c r="I60" i="10"/>
  <c r="F60" i="10"/>
  <c r="J58" i="11"/>
  <c r="I59" i="10"/>
  <c r="F59" i="10"/>
  <c r="J57" i="11"/>
  <c r="J56" i="11"/>
  <c r="J58" i="10" s="1"/>
  <c r="H58" i="10"/>
  <c r="E58" i="10"/>
  <c r="K53" i="10"/>
  <c r="I53" i="10"/>
  <c r="F53" i="10"/>
  <c r="J50" i="11"/>
  <c r="G52" i="10"/>
  <c r="D52" i="10"/>
  <c r="J49" i="11"/>
  <c r="J48" i="11"/>
  <c r="J47" i="11"/>
  <c r="G49" i="10"/>
  <c r="J46" i="11"/>
  <c r="J45" i="11"/>
  <c r="J44" i="11"/>
  <c r="J39" i="11"/>
  <c r="J38" i="11"/>
  <c r="J40" i="10" s="1"/>
  <c r="J37" i="11"/>
  <c r="E39" i="10"/>
  <c r="J36" i="11"/>
  <c r="E38" i="10"/>
  <c r="J35" i="11"/>
  <c r="I37" i="10"/>
  <c r="F37" i="10"/>
  <c r="E37" i="10"/>
  <c r="J34" i="11"/>
  <c r="J36" i="10" s="1"/>
  <c r="I36" i="10"/>
  <c r="E36" i="10"/>
  <c r="J33" i="11"/>
  <c r="I35" i="10"/>
  <c r="D35" i="10"/>
  <c r="E34" i="10"/>
  <c r="E29" i="10"/>
  <c r="H28" i="10"/>
  <c r="E28" i="10"/>
  <c r="I26" i="10"/>
  <c r="I25" i="10"/>
  <c r="E25" i="10"/>
  <c r="I24" i="10"/>
  <c r="H24" i="10"/>
  <c r="I23" i="10"/>
  <c r="H23" i="10"/>
  <c r="I22" i="10"/>
  <c r="H22" i="10"/>
  <c r="I17" i="10"/>
  <c r="H17" i="10"/>
  <c r="E17" i="10"/>
  <c r="H16" i="10"/>
  <c r="H15" i="10"/>
  <c r="J12" i="11"/>
  <c r="J14" i="10" s="1"/>
  <c r="H13" i="10"/>
  <c r="H12" i="10"/>
  <c r="G12" i="10"/>
  <c r="H11" i="10"/>
  <c r="G11" i="10"/>
  <c r="G10" i="10"/>
  <c r="K65" i="10"/>
  <c r="H65" i="10"/>
  <c r="G65" i="10"/>
  <c r="F65" i="10"/>
  <c r="F64" i="10"/>
  <c r="E64" i="10"/>
  <c r="D64" i="10"/>
  <c r="G63" i="10"/>
  <c r="E63" i="10"/>
  <c r="D63" i="10"/>
  <c r="K62" i="10"/>
  <c r="G62" i="10"/>
  <c r="E62" i="10"/>
  <c r="D62" i="10"/>
  <c r="K61" i="10"/>
  <c r="H61" i="10"/>
  <c r="G61" i="10"/>
  <c r="E61" i="10"/>
  <c r="D61" i="10"/>
  <c r="H60" i="10"/>
  <c r="G60" i="10"/>
  <c r="E60" i="10"/>
  <c r="D60" i="10"/>
  <c r="K59" i="10"/>
  <c r="G59" i="10"/>
  <c r="D59" i="10"/>
  <c r="K58" i="10"/>
  <c r="I58" i="10"/>
  <c r="F58" i="10"/>
  <c r="D58" i="10"/>
  <c r="H53" i="10"/>
  <c r="G53" i="10"/>
  <c r="E53" i="10"/>
  <c r="D53" i="10"/>
  <c r="H52" i="10"/>
  <c r="F52" i="10"/>
  <c r="E52" i="10"/>
  <c r="H51" i="10"/>
  <c r="G51" i="10"/>
  <c r="F51" i="10"/>
  <c r="E51" i="10"/>
  <c r="D51" i="10"/>
  <c r="K50" i="10"/>
  <c r="I50" i="10"/>
  <c r="H50" i="10"/>
  <c r="G50" i="10"/>
  <c r="F50" i="10"/>
  <c r="E50" i="10"/>
  <c r="D50" i="10"/>
  <c r="K49" i="10"/>
  <c r="I49" i="10"/>
  <c r="H49" i="10"/>
  <c r="F49" i="10"/>
  <c r="E49" i="10"/>
  <c r="D49" i="10"/>
  <c r="K48" i="10"/>
  <c r="I48" i="10"/>
  <c r="H48" i="10"/>
  <c r="G48" i="10"/>
  <c r="F48" i="10"/>
  <c r="E48" i="10"/>
  <c r="D48" i="10"/>
  <c r="K47" i="10"/>
  <c r="I47" i="10"/>
  <c r="H47" i="10"/>
  <c r="G47" i="10"/>
  <c r="F47" i="10"/>
  <c r="D47" i="10"/>
  <c r="K46" i="10"/>
  <c r="H46" i="10"/>
  <c r="G46" i="10"/>
  <c r="F46" i="10"/>
  <c r="E46" i="10"/>
  <c r="D46" i="10"/>
  <c r="K41" i="10"/>
  <c r="I41" i="10"/>
  <c r="H41" i="10"/>
  <c r="G41" i="10"/>
  <c r="F41" i="10"/>
  <c r="E41" i="10"/>
  <c r="D41" i="10"/>
  <c r="H40" i="10"/>
  <c r="G40" i="10"/>
  <c r="F40" i="10"/>
  <c r="E40" i="10"/>
  <c r="D40" i="10"/>
  <c r="H39" i="10"/>
  <c r="G39" i="10"/>
  <c r="D39" i="10"/>
  <c r="K38" i="10"/>
  <c r="H38" i="10"/>
  <c r="G38" i="10"/>
  <c r="D38" i="10"/>
  <c r="K37" i="10"/>
  <c r="J37" i="10"/>
  <c r="H37" i="10"/>
  <c r="G37" i="10"/>
  <c r="D37" i="10"/>
  <c r="K36" i="10"/>
  <c r="H36" i="10"/>
  <c r="G36" i="10"/>
  <c r="D36" i="10"/>
  <c r="K35" i="10"/>
  <c r="J35" i="10"/>
  <c r="H35" i="10"/>
  <c r="G35" i="10"/>
  <c r="K34" i="10"/>
  <c r="I34" i="10"/>
  <c r="G34" i="10"/>
  <c r="F34" i="10"/>
  <c r="K29" i="10"/>
  <c r="H29" i="10"/>
  <c r="G29" i="10"/>
  <c r="D29" i="10"/>
  <c r="G28" i="10"/>
  <c r="F28" i="10"/>
  <c r="H27" i="10"/>
  <c r="G27" i="10"/>
  <c r="F27" i="10"/>
  <c r="K26" i="10"/>
  <c r="H26" i="10"/>
  <c r="G26" i="10"/>
  <c r="F26" i="10"/>
  <c r="D26" i="10"/>
  <c r="K25" i="10"/>
  <c r="H25" i="10"/>
  <c r="G25" i="10"/>
  <c r="F25" i="10"/>
  <c r="D25" i="10"/>
  <c r="K24" i="10"/>
  <c r="G24" i="10"/>
  <c r="F24" i="10"/>
  <c r="D24" i="10"/>
  <c r="K23" i="10"/>
  <c r="G23" i="10"/>
  <c r="F23" i="10"/>
  <c r="K22" i="10"/>
  <c r="F22" i="10"/>
  <c r="E22" i="10"/>
  <c r="K17" i="10"/>
  <c r="G17" i="10"/>
  <c r="F17" i="10"/>
  <c r="D17" i="10"/>
  <c r="G16" i="10"/>
  <c r="F16" i="10"/>
  <c r="E16" i="10"/>
  <c r="G15" i="10"/>
  <c r="F15" i="10"/>
  <c r="E15" i="10"/>
  <c r="K14" i="10"/>
  <c r="I14" i="10"/>
  <c r="H14" i="10"/>
  <c r="G14" i="10"/>
  <c r="F14" i="10"/>
  <c r="E14" i="10"/>
  <c r="D14" i="10"/>
  <c r="K13" i="10"/>
  <c r="I13" i="10"/>
  <c r="G13" i="10"/>
  <c r="F13" i="10"/>
  <c r="E13" i="10"/>
  <c r="D13" i="10"/>
  <c r="K12" i="10"/>
  <c r="I12" i="10"/>
  <c r="F12" i="10"/>
  <c r="E12" i="10"/>
  <c r="D12" i="10"/>
  <c r="K11" i="10"/>
  <c r="I11" i="10"/>
  <c r="F11" i="10"/>
  <c r="D11" i="10"/>
  <c r="K10" i="10"/>
  <c r="I10" i="10"/>
  <c r="H10" i="10"/>
  <c r="E10" i="10"/>
  <c r="D10" i="10"/>
  <c r="S79" i="9"/>
  <c r="M79" i="9"/>
  <c r="L79" i="9"/>
  <c r="J79" i="9"/>
  <c r="H79" i="9"/>
  <c r="T78" i="9"/>
  <c r="N78" i="9"/>
  <c r="K78" i="9"/>
  <c r="J78" i="9"/>
  <c r="D78" i="9"/>
  <c r="M77" i="9"/>
  <c r="H77" i="9"/>
  <c r="G76" i="9"/>
  <c r="Q75" i="9"/>
  <c r="O75" i="9"/>
  <c r="D75" i="9"/>
  <c r="R74" i="9"/>
  <c r="Q74" i="9"/>
  <c r="N74" i="9"/>
  <c r="K74" i="9"/>
  <c r="J74" i="9"/>
  <c r="J73" i="9"/>
  <c r="S72" i="9"/>
  <c r="R72" i="9"/>
  <c r="E72" i="9"/>
  <c r="T66" i="9"/>
  <c r="I66" i="9"/>
  <c r="K79" i="9"/>
  <c r="R79" i="9"/>
  <c r="P79" i="9"/>
  <c r="U79" i="9"/>
  <c r="E79" i="9"/>
  <c r="D79" i="9"/>
  <c r="S78" i="9"/>
  <c r="R78" i="9"/>
  <c r="I78" i="9"/>
  <c r="S66" i="9"/>
  <c r="F78" i="9"/>
  <c r="G66" i="9"/>
  <c r="F66" i="9"/>
  <c r="K77" i="9"/>
  <c r="S77" i="9"/>
  <c r="J77" i="9"/>
  <c r="P77" i="9"/>
  <c r="G77" i="9"/>
  <c r="E77" i="9"/>
  <c r="J76" i="9"/>
  <c r="R76" i="9"/>
  <c r="N66" i="9"/>
  <c r="S75" i="9"/>
  <c r="K75" i="9"/>
  <c r="J75" i="9"/>
  <c r="G75" i="9"/>
  <c r="N75" i="9"/>
  <c r="F75" i="9"/>
  <c r="L75" i="9"/>
  <c r="S74" i="9"/>
  <c r="R66" i="9"/>
  <c r="Q66" i="9"/>
  <c r="P66" i="9"/>
  <c r="M66" i="9"/>
  <c r="J66" i="9"/>
  <c r="E74" i="9"/>
  <c r="E66" i="9"/>
  <c r="D66" i="9"/>
  <c r="K73" i="9"/>
  <c r="R73" i="9"/>
  <c r="F73" i="9"/>
  <c r="K66" i="9"/>
  <c r="M73" i="9"/>
  <c r="V66" i="9"/>
  <c r="H66" i="9"/>
  <c r="K50" i="9"/>
  <c r="L49" i="9"/>
  <c r="K49" i="9"/>
  <c r="P47" i="9"/>
  <c r="K47" i="9"/>
  <c r="H47" i="9"/>
  <c r="E47" i="9"/>
  <c r="P46" i="9"/>
  <c r="G46" i="9"/>
  <c r="S45" i="9"/>
  <c r="K45" i="9"/>
  <c r="H45" i="9"/>
  <c r="G45" i="9"/>
  <c r="M44" i="9"/>
  <c r="Z43" i="9"/>
  <c r="K43" i="9"/>
  <c r="I43" i="9"/>
  <c r="K42" i="9"/>
  <c r="AA36" i="9"/>
  <c r="S50" i="9" s="1"/>
  <c r="Z36" i="9"/>
  <c r="W36" i="9"/>
  <c r="V36" i="9"/>
  <c r="P36" i="9"/>
  <c r="N36" i="9"/>
  <c r="M36" i="9"/>
  <c r="K36" i="9"/>
  <c r="G36" i="9"/>
  <c r="S49" i="9"/>
  <c r="J49" i="9"/>
  <c r="H49" i="9"/>
  <c r="M49" i="9"/>
  <c r="E49" i="9"/>
  <c r="D49" i="9"/>
  <c r="K48" i="9"/>
  <c r="J48" i="9"/>
  <c r="L48" i="9"/>
  <c r="S47" i="9"/>
  <c r="J47" i="9"/>
  <c r="R47" i="9"/>
  <c r="M47" i="9"/>
  <c r="J46" i="9"/>
  <c r="Q46" i="9"/>
  <c r="M46" i="9"/>
  <c r="E46" i="9"/>
  <c r="P45" i="9"/>
  <c r="M45" i="9"/>
  <c r="E45" i="9"/>
  <c r="L45" i="9"/>
  <c r="K44" i="9"/>
  <c r="S44" i="9"/>
  <c r="J44" i="9"/>
  <c r="H44" i="9"/>
  <c r="E44" i="9"/>
  <c r="L44" i="9"/>
  <c r="D44" i="9"/>
  <c r="S43" i="9"/>
  <c r="J43" i="9"/>
  <c r="R43" i="9"/>
  <c r="S36" i="9"/>
  <c r="R36" i="9"/>
  <c r="Q36" i="9"/>
  <c r="J36" i="9"/>
  <c r="M43" i="9"/>
  <c r="E43" i="9"/>
  <c r="L43" i="9"/>
  <c r="D36" i="9"/>
  <c r="S42" i="9"/>
  <c r="Y36" i="9"/>
  <c r="X36" i="9"/>
  <c r="H36" i="9"/>
  <c r="O18" i="9"/>
  <c r="K18" i="9"/>
  <c r="J18" i="9"/>
  <c r="G18" i="9"/>
  <c r="F18" i="9"/>
  <c r="F11" i="9"/>
  <c r="R17" i="9"/>
  <c r="K17" i="9"/>
  <c r="J17" i="9"/>
  <c r="G17" i="9"/>
  <c r="Q16" i="9"/>
  <c r="P16" i="9"/>
  <c r="K16" i="9"/>
  <c r="S16" i="9"/>
  <c r="J16" i="9"/>
  <c r="G16" i="9"/>
  <c r="O15" i="9"/>
  <c r="P15" i="9"/>
  <c r="K15" i="9"/>
  <c r="J15" i="9"/>
  <c r="G15" i="9"/>
  <c r="O14" i="9"/>
  <c r="K14" i="9"/>
  <c r="J14" i="9"/>
  <c r="G14" i="9"/>
  <c r="F14" i="9"/>
  <c r="R13" i="9"/>
  <c r="K13" i="9"/>
  <c r="J13" i="9"/>
  <c r="G13" i="9"/>
  <c r="Q12" i="9"/>
  <c r="P12" i="9"/>
  <c r="K12" i="9"/>
  <c r="S12" i="9"/>
  <c r="J12" i="9"/>
  <c r="G12" i="9"/>
  <c r="O11" i="9"/>
  <c r="P11" i="9"/>
  <c r="K11" i="9"/>
  <c r="J11" i="9"/>
  <c r="O10" i="9"/>
  <c r="K10" i="9"/>
  <c r="J10" i="9"/>
  <c r="G10" i="9"/>
  <c r="F10" i="9"/>
  <c r="Y96" i="8"/>
  <c r="W96" i="8"/>
  <c r="V96" i="8"/>
  <c r="N96" i="8"/>
  <c r="G96" i="8"/>
  <c r="D96" i="8"/>
  <c r="Y95" i="8"/>
  <c r="V95" i="8"/>
  <c r="U95" i="8"/>
  <c r="T95" i="8"/>
  <c r="Q95" i="8"/>
  <c r="N95" i="8"/>
  <c r="H95" i="8"/>
  <c r="V94" i="8"/>
  <c r="U94" i="8"/>
  <c r="T94" i="8"/>
  <c r="N94" i="8"/>
  <c r="K94" i="8"/>
  <c r="V93" i="8"/>
  <c r="U93" i="8"/>
  <c r="N93" i="8"/>
  <c r="F93" i="8"/>
  <c r="V92" i="8"/>
  <c r="N92" i="8"/>
  <c r="L92" i="8"/>
  <c r="D92" i="8"/>
  <c r="Y91" i="8"/>
  <c r="V91" i="8"/>
  <c r="U91" i="8"/>
  <c r="T91" i="8"/>
  <c r="P91" i="8"/>
  <c r="N91" i="8"/>
  <c r="M91" i="8"/>
  <c r="D91" i="8"/>
  <c r="V90" i="8"/>
  <c r="T90" i="8"/>
  <c r="S90" i="8"/>
  <c r="Q90" i="8"/>
  <c r="O90" i="8"/>
  <c r="K90" i="8"/>
  <c r="G90" i="8"/>
  <c r="D90" i="8"/>
  <c r="U89" i="8"/>
  <c r="T89" i="8"/>
  <c r="S89" i="8"/>
  <c r="K89" i="8"/>
  <c r="D89" i="8"/>
  <c r="K96" i="8"/>
  <c r="Y18" i="8"/>
  <c r="P96" i="8"/>
  <c r="Q18" i="8"/>
  <c r="W81" i="8"/>
  <c r="T96" i="8"/>
  <c r="L96" i="8"/>
  <c r="Y17" i="8"/>
  <c r="X80" i="8"/>
  <c r="I95" i="8"/>
  <c r="Q17" i="8"/>
  <c r="F95" i="8"/>
  <c r="I17" i="8"/>
  <c r="H17" i="8"/>
  <c r="M31" i="8" s="1"/>
  <c r="D95" i="8"/>
  <c r="L95" i="8"/>
  <c r="S94" i="8"/>
  <c r="Y16" i="8"/>
  <c r="W79" i="8"/>
  <c r="Q16" i="8"/>
  <c r="F94" i="8"/>
  <c r="I16" i="8"/>
  <c r="M94" i="8"/>
  <c r="D94" i="8"/>
  <c r="L94" i="8"/>
  <c r="K93" i="8"/>
  <c r="S93" i="8"/>
  <c r="Y15" i="8"/>
  <c r="Q15" i="8"/>
  <c r="I15" i="8"/>
  <c r="M93" i="8"/>
  <c r="E93" i="8"/>
  <c r="D93" i="8"/>
  <c r="K92" i="8"/>
  <c r="S92" i="8"/>
  <c r="Y14" i="8"/>
  <c r="Q14" i="8"/>
  <c r="M14" i="8"/>
  <c r="F92" i="8"/>
  <c r="W77" i="8"/>
  <c r="T92" i="8"/>
  <c r="Y13" i="8"/>
  <c r="Q13" i="8"/>
  <c r="F91" i="8"/>
  <c r="I13" i="8"/>
  <c r="W76" i="8"/>
  <c r="Y12" i="8"/>
  <c r="W75" i="8"/>
  <c r="Q12" i="8"/>
  <c r="W90" i="8"/>
  <c r="N90" i="8"/>
  <c r="F90" i="8"/>
  <c r="I12" i="8"/>
  <c r="M90" i="8"/>
  <c r="L90" i="8"/>
  <c r="Y11" i="8"/>
  <c r="Q11" i="8"/>
  <c r="W89" i="8"/>
  <c r="V89" i="8"/>
  <c r="I11" i="8"/>
  <c r="M89" i="8"/>
  <c r="V64" i="8"/>
  <c r="U64" i="8"/>
  <c r="F64" i="8"/>
  <c r="W63" i="8"/>
  <c r="V63" i="8"/>
  <c r="U63" i="8"/>
  <c r="O63" i="8"/>
  <c r="G63" i="8"/>
  <c r="F63" i="8"/>
  <c r="E63" i="8"/>
  <c r="D63" i="8"/>
  <c r="Y62" i="8"/>
  <c r="W62" i="8"/>
  <c r="U62" i="8"/>
  <c r="E62" i="8"/>
  <c r="W61" i="8"/>
  <c r="U61" i="8"/>
  <c r="N61" i="8"/>
  <c r="F61" i="8"/>
  <c r="E61" i="8"/>
  <c r="W60" i="8"/>
  <c r="U60" i="8"/>
  <c r="Q60" i="8"/>
  <c r="N60" i="8"/>
  <c r="I60" i="8"/>
  <c r="F60" i="8"/>
  <c r="E60" i="8"/>
  <c r="V59" i="8"/>
  <c r="U59" i="8"/>
  <c r="M59" i="8"/>
  <c r="F59" i="8"/>
  <c r="Y58" i="8"/>
  <c r="W58" i="8"/>
  <c r="I58" i="8"/>
  <c r="W57" i="8"/>
  <c r="V57" i="8"/>
  <c r="U57" i="8"/>
  <c r="P57" i="8"/>
  <c r="M57" i="8"/>
  <c r="I57" i="8"/>
  <c r="F57" i="8"/>
  <c r="E57" i="8"/>
  <c r="D57" i="8"/>
  <c r="K64" i="8"/>
  <c r="Y64" i="8"/>
  <c r="P64" i="8"/>
  <c r="W64" i="8"/>
  <c r="O64" i="8"/>
  <c r="N64" i="8"/>
  <c r="V49" i="8"/>
  <c r="E64" i="8"/>
  <c r="D50" i="8"/>
  <c r="K63" i="8"/>
  <c r="S63" i="8"/>
  <c r="X48" i="8"/>
  <c r="Q63" i="8"/>
  <c r="S17" i="8"/>
  <c r="V48" i="8"/>
  <c r="J17" i="8"/>
  <c r="M63" i="8"/>
  <c r="AA16" i="8"/>
  <c r="S30" i="8" s="1"/>
  <c r="V47" i="8"/>
  <c r="S16" i="8"/>
  <c r="G62" i="8"/>
  <c r="H16" i="8"/>
  <c r="AA15" i="8"/>
  <c r="N15" i="8"/>
  <c r="M15" i="8"/>
  <c r="V61" i="8"/>
  <c r="Z14" i="8"/>
  <c r="N14" i="8"/>
  <c r="G60" i="8"/>
  <c r="V60" i="8"/>
  <c r="K14" i="8"/>
  <c r="J14" i="8"/>
  <c r="F28" i="8" s="1"/>
  <c r="F14" i="8"/>
  <c r="K59" i="8"/>
  <c r="Z13" i="8"/>
  <c r="X44" i="8"/>
  <c r="Q59" i="8"/>
  <c r="S13" i="8"/>
  <c r="P13" i="8"/>
  <c r="W59" i="8"/>
  <c r="N13" i="8"/>
  <c r="G59" i="8"/>
  <c r="K13" i="8"/>
  <c r="E59" i="8"/>
  <c r="L59" i="8"/>
  <c r="Z12" i="8"/>
  <c r="V43" i="8"/>
  <c r="Q58" i="8"/>
  <c r="P12" i="8"/>
  <c r="M12" i="8"/>
  <c r="V58" i="8"/>
  <c r="K12" i="8"/>
  <c r="F58" i="8"/>
  <c r="S11" i="8"/>
  <c r="P11" i="8"/>
  <c r="N11" i="8"/>
  <c r="K11" i="8"/>
  <c r="W42" i="8"/>
  <c r="P31" i="8"/>
  <c r="F31" i="8"/>
  <c r="M30" i="8"/>
  <c r="K30" i="8"/>
  <c r="E29" i="8"/>
  <c r="P27" i="8"/>
  <c r="K25" i="8"/>
  <c r="AA18" i="8"/>
  <c r="T18" i="8"/>
  <c r="N18" i="8"/>
  <c r="L18" i="8"/>
  <c r="K18" i="8"/>
  <c r="G18" i="8"/>
  <c r="E18" i="8"/>
  <c r="D18" i="8"/>
  <c r="AA17" i="8"/>
  <c r="S31" i="8" s="1"/>
  <c r="Z17" i="8"/>
  <c r="T17" i="8"/>
  <c r="R17" i="8"/>
  <c r="P17" i="8"/>
  <c r="N17" i="8"/>
  <c r="M17" i="8"/>
  <c r="L17" i="8"/>
  <c r="K17" i="8"/>
  <c r="D17" i="8"/>
  <c r="Z16" i="8"/>
  <c r="T16" i="8"/>
  <c r="P16" i="8"/>
  <c r="M16" i="8"/>
  <c r="L16" i="8"/>
  <c r="K16" i="8"/>
  <c r="N30" i="8" s="1"/>
  <c r="G16" i="8"/>
  <c r="E30" i="8" s="1"/>
  <c r="E16" i="8"/>
  <c r="D16" i="8"/>
  <c r="T15" i="8"/>
  <c r="S15" i="8"/>
  <c r="P15" i="8"/>
  <c r="L15" i="8"/>
  <c r="K15" i="8"/>
  <c r="N29" i="8" s="1"/>
  <c r="G15" i="8"/>
  <c r="F15" i="8"/>
  <c r="D15" i="8"/>
  <c r="U14" i="8"/>
  <c r="T14" i="8"/>
  <c r="S14" i="8"/>
  <c r="O14" i="8"/>
  <c r="L14" i="8"/>
  <c r="N28" i="8" s="1"/>
  <c r="G14" i="8"/>
  <c r="D14" i="8"/>
  <c r="AA13" i="8"/>
  <c r="K27" i="8" s="1"/>
  <c r="U13" i="8"/>
  <c r="T13" i="8"/>
  <c r="R13" i="8"/>
  <c r="M13" i="8"/>
  <c r="L13" i="8"/>
  <c r="J13" i="8"/>
  <c r="H13" i="8"/>
  <c r="M27" i="8" s="1"/>
  <c r="F13" i="8"/>
  <c r="D13" i="8"/>
  <c r="D27" i="8" s="1"/>
  <c r="U12" i="8"/>
  <c r="T12" i="8"/>
  <c r="S12" i="8"/>
  <c r="O12" i="8"/>
  <c r="L12" i="8"/>
  <c r="H12" i="8"/>
  <c r="M26" i="8" s="1"/>
  <c r="E12" i="8"/>
  <c r="D12" i="8"/>
  <c r="AA11" i="8"/>
  <c r="T11" i="8"/>
  <c r="O11" i="8"/>
  <c r="L11" i="8"/>
  <c r="H11" i="8"/>
  <c r="M25" i="8" s="1"/>
  <c r="F11" i="8"/>
  <c r="D25" i="8" s="1"/>
  <c r="D11" i="8"/>
  <c r="J59" i="10" l="1"/>
  <c r="G13" i="8"/>
  <c r="V76" i="8"/>
  <c r="E91" i="8"/>
  <c r="O91" i="8"/>
  <c r="W91" i="8"/>
  <c r="O13" i="8"/>
  <c r="G91" i="8"/>
  <c r="X76" i="8"/>
  <c r="W74" i="8"/>
  <c r="E11" i="8"/>
  <c r="I89" i="8"/>
  <c r="Q89" i="8"/>
  <c r="Y89" i="8"/>
  <c r="D58" i="8"/>
  <c r="F12" i="8"/>
  <c r="X43" i="8"/>
  <c r="T58" i="8"/>
  <c r="L58" i="8"/>
  <c r="N12" i="8"/>
  <c r="O58" i="8"/>
  <c r="E15" i="8"/>
  <c r="W46" i="8"/>
  <c r="I61" i="8"/>
  <c r="Y61" i="8"/>
  <c r="U15" i="8"/>
  <c r="Q61" i="8"/>
  <c r="X46" i="8"/>
  <c r="H94" i="8"/>
  <c r="P94" i="8"/>
  <c r="X94" i="8"/>
  <c r="S58" i="8"/>
  <c r="K58" i="8"/>
  <c r="AA12" i="8"/>
  <c r="G11" i="9"/>
  <c r="Q11" i="9"/>
  <c r="N25" i="8"/>
  <c r="O26" i="8"/>
  <c r="G26" i="8"/>
  <c r="N27" i="8"/>
  <c r="F27" i="8"/>
  <c r="N32" i="8"/>
  <c r="F32" i="8"/>
  <c r="K62" i="8"/>
  <c r="L93" i="8"/>
  <c r="W78" i="8"/>
  <c r="Q93" i="8"/>
  <c r="I93" i="8"/>
  <c r="Y93" i="8"/>
  <c r="L82" i="8"/>
  <c r="T82" i="8"/>
  <c r="R18" i="9"/>
  <c r="N16" i="9"/>
  <c r="N12" i="9"/>
  <c r="P18" i="9"/>
  <c r="N17" i="9"/>
  <c r="N13" i="9"/>
  <c r="N18" i="9"/>
  <c r="N11" i="9"/>
  <c r="Z50" i="9"/>
  <c r="R50" i="9"/>
  <c r="J50" i="9"/>
  <c r="Z49" i="9"/>
  <c r="Z46" i="9"/>
  <c r="Z47" i="9"/>
  <c r="J8" i="11"/>
  <c r="J10" i="10" s="1"/>
  <c r="F10" i="10"/>
  <c r="W11" i="8"/>
  <c r="M11" i="8"/>
  <c r="G57" i="8"/>
  <c r="V42" i="8"/>
  <c r="Q57" i="8"/>
  <c r="Y57" i="8"/>
  <c r="U11" i="8"/>
  <c r="V44" i="8"/>
  <c r="V13" i="8" s="1"/>
  <c r="Z15" i="8"/>
  <c r="J16" i="8"/>
  <c r="X62" i="8"/>
  <c r="R16" i="8"/>
  <c r="H62" i="8"/>
  <c r="P62" i="8"/>
  <c r="S62" i="8"/>
  <c r="Q17" i="9"/>
  <c r="O17" i="9"/>
  <c r="S17" i="9"/>
  <c r="S25" i="8"/>
  <c r="Q26" i="8"/>
  <c r="I26" i="8"/>
  <c r="G28" i="8"/>
  <c r="O28" i="8"/>
  <c r="K32" i="8"/>
  <c r="S32" i="8"/>
  <c r="Z11" i="8"/>
  <c r="J12" i="8"/>
  <c r="H58" i="8"/>
  <c r="X58" i="8"/>
  <c r="R12" i="8"/>
  <c r="P58" i="8"/>
  <c r="D28" i="8"/>
  <c r="X17" i="8"/>
  <c r="J63" i="8"/>
  <c r="H18" i="8"/>
  <c r="H50" i="8"/>
  <c r="P50" i="8"/>
  <c r="P18" i="8"/>
  <c r="S96" i="8"/>
  <c r="Z18" i="8"/>
  <c r="R10" i="9"/>
  <c r="P10" i="9"/>
  <c r="N10" i="9"/>
  <c r="V46" i="8"/>
  <c r="P90" i="8"/>
  <c r="H90" i="8"/>
  <c r="X90" i="8"/>
  <c r="R95" i="8"/>
  <c r="N82" i="8"/>
  <c r="K82" i="8"/>
  <c r="E82" i="8"/>
  <c r="W82" i="8"/>
  <c r="F43" i="9"/>
  <c r="L36" i="9"/>
  <c r="V48" i="9" s="1"/>
  <c r="N43" i="9"/>
  <c r="T36" i="9"/>
  <c r="Q43" i="9"/>
  <c r="F44" i="9"/>
  <c r="N44" i="9"/>
  <c r="F45" i="9"/>
  <c r="N45" i="9"/>
  <c r="V46" i="9"/>
  <c r="N46" i="9"/>
  <c r="F46" i="9"/>
  <c r="F47" i="9"/>
  <c r="N47" i="9"/>
  <c r="F48" i="9"/>
  <c r="V49" i="9"/>
  <c r="N49" i="9"/>
  <c r="F49" i="9"/>
  <c r="J59" i="8"/>
  <c r="M60" i="8"/>
  <c r="H14" i="8"/>
  <c r="V45" i="8"/>
  <c r="V14" i="8" s="1"/>
  <c r="P14" i="8"/>
  <c r="L62" i="8"/>
  <c r="F16" i="8"/>
  <c r="T62" i="8"/>
  <c r="X47" i="8"/>
  <c r="D62" i="8"/>
  <c r="O62" i="8"/>
  <c r="N16" i="8"/>
  <c r="V50" i="8"/>
  <c r="E95" i="8"/>
  <c r="V80" i="8"/>
  <c r="V17" i="8" s="1"/>
  <c r="G17" i="8"/>
  <c r="O95" i="8"/>
  <c r="W95" i="8"/>
  <c r="O17" i="8"/>
  <c r="G95" i="8"/>
  <c r="H82" i="8"/>
  <c r="P80" i="9"/>
  <c r="X80" i="9"/>
  <c r="H80" i="9"/>
  <c r="X13" i="8"/>
  <c r="Q28" i="8"/>
  <c r="I28" i="8"/>
  <c r="M64" i="8"/>
  <c r="Q82" i="8"/>
  <c r="N15" i="9"/>
  <c r="N48" i="9"/>
  <c r="E80" i="9"/>
  <c r="M80" i="9"/>
  <c r="U80" i="9"/>
  <c r="U74" i="9"/>
  <c r="D29" i="8"/>
  <c r="N31" i="8"/>
  <c r="K31" i="8"/>
  <c r="L57" i="8"/>
  <c r="P61" i="8"/>
  <c r="R15" i="8"/>
  <c r="S29" i="8"/>
  <c r="N63" i="8"/>
  <c r="W49" i="8"/>
  <c r="G64" i="8"/>
  <c r="M18" i="8"/>
  <c r="M50" i="8"/>
  <c r="I59" i="8"/>
  <c r="O60" i="8"/>
  <c r="H61" i="8"/>
  <c r="M62" i="8"/>
  <c r="H64" i="8"/>
  <c r="H89" i="8"/>
  <c r="P89" i="8"/>
  <c r="X89" i="8"/>
  <c r="Q92" i="8"/>
  <c r="Y92" i="8"/>
  <c r="V79" i="8"/>
  <c r="V16" i="8" s="1"/>
  <c r="G94" i="8"/>
  <c r="O16" i="8"/>
  <c r="O94" i="8"/>
  <c r="X79" i="8"/>
  <c r="X93" i="8"/>
  <c r="S10" i="9"/>
  <c r="Q10" i="9"/>
  <c r="I36" i="9"/>
  <c r="U42" i="9" s="1"/>
  <c r="E42" i="9"/>
  <c r="Y43" i="9"/>
  <c r="U36" i="9"/>
  <c r="Y44" i="9"/>
  <c r="Q44" i="9"/>
  <c r="I44" i="9"/>
  <c r="Y45" i="9"/>
  <c r="I45" i="9"/>
  <c r="Y46" i="9"/>
  <c r="I46" i="9"/>
  <c r="I47" i="9"/>
  <c r="Q47" i="9"/>
  <c r="I48" i="9"/>
  <c r="Q48" i="9"/>
  <c r="Y49" i="9"/>
  <c r="Q49" i="9"/>
  <c r="I49" i="9"/>
  <c r="E36" i="9"/>
  <c r="Y47" i="9"/>
  <c r="D80" i="9"/>
  <c r="L80" i="9"/>
  <c r="T75" i="9"/>
  <c r="T80" i="9"/>
  <c r="F26" i="8"/>
  <c r="S27" i="8"/>
  <c r="X42" i="8"/>
  <c r="R14" i="8"/>
  <c r="P60" i="8"/>
  <c r="K60" i="8"/>
  <c r="AA14" i="8"/>
  <c r="W48" i="8"/>
  <c r="W17" i="8" s="1"/>
  <c r="U17" i="8"/>
  <c r="I63" i="8"/>
  <c r="F18" i="8"/>
  <c r="T64" i="8"/>
  <c r="X57" i="8"/>
  <c r="Y59" i="8"/>
  <c r="X61" i="8"/>
  <c r="I64" i="8"/>
  <c r="X64" i="8"/>
  <c r="I91" i="8"/>
  <c r="Q91" i="8"/>
  <c r="V78" i="8"/>
  <c r="W93" i="8"/>
  <c r="O93" i="8"/>
  <c r="G93" i="8"/>
  <c r="X78" i="8"/>
  <c r="F96" i="8"/>
  <c r="H96" i="8"/>
  <c r="X96" i="8"/>
  <c r="I92" i="8"/>
  <c r="W94" i="8"/>
  <c r="Q15" i="9"/>
  <c r="D43" i="9"/>
  <c r="D45" i="9"/>
  <c r="D46" i="9"/>
  <c r="D48" i="9"/>
  <c r="E73" i="9"/>
  <c r="U73" i="9"/>
  <c r="Z66" i="9"/>
  <c r="S73" i="9"/>
  <c r="P74" i="9"/>
  <c r="X74" i="9"/>
  <c r="X75" i="9"/>
  <c r="P75" i="9"/>
  <c r="H75" i="9"/>
  <c r="V77" i="9"/>
  <c r="N77" i="9"/>
  <c r="G78" i="9"/>
  <c r="O78" i="9"/>
  <c r="G79" i="9"/>
  <c r="O79" i="9"/>
  <c r="F74" i="9"/>
  <c r="U77" i="9"/>
  <c r="J26" i="11"/>
  <c r="J28" i="10" s="1"/>
  <c r="D28" i="10"/>
  <c r="F29" i="10"/>
  <c r="J27" i="11"/>
  <c r="J47" i="10"/>
  <c r="J48" i="10"/>
  <c r="J49" i="10"/>
  <c r="J50" i="10"/>
  <c r="J51" i="10"/>
  <c r="J52" i="10"/>
  <c r="H27" i="8"/>
  <c r="J15" i="8"/>
  <c r="R18" i="8"/>
  <c r="X59" i="8"/>
  <c r="P59" i="8"/>
  <c r="H59" i="8"/>
  <c r="W47" i="8"/>
  <c r="W16" i="8" s="1"/>
  <c r="I62" i="8"/>
  <c r="U16" i="8"/>
  <c r="T63" i="8"/>
  <c r="F17" i="8"/>
  <c r="X49" i="8"/>
  <c r="O57" i="8"/>
  <c r="S60" i="8"/>
  <c r="K61" i="8"/>
  <c r="Q62" i="8"/>
  <c r="L64" i="8"/>
  <c r="Y90" i="8"/>
  <c r="I90" i="8"/>
  <c r="L91" i="8"/>
  <c r="V77" i="8"/>
  <c r="G92" i="8"/>
  <c r="O92" i="8"/>
  <c r="W92" i="8"/>
  <c r="X77" i="8"/>
  <c r="X95" i="8"/>
  <c r="E94" i="8"/>
  <c r="F15" i="9"/>
  <c r="O43" i="9"/>
  <c r="O36" i="9"/>
  <c r="G44" i="9"/>
  <c r="O44" i="9"/>
  <c r="W44" i="9"/>
  <c r="O45" i="9"/>
  <c r="W45" i="9"/>
  <c r="O46" i="9"/>
  <c r="W47" i="9"/>
  <c r="O47" i="9"/>
  <c r="G47" i="9"/>
  <c r="G48" i="9"/>
  <c r="O48" i="9"/>
  <c r="G49" i="9"/>
  <c r="O49" i="9"/>
  <c r="R77" i="9"/>
  <c r="H74" i="9"/>
  <c r="D15" i="10"/>
  <c r="J14" i="11"/>
  <c r="J16" i="10" s="1"/>
  <c r="D16" i="10"/>
  <c r="J25" i="11"/>
  <c r="D27" i="10"/>
  <c r="L27" i="8"/>
  <c r="E17" i="8"/>
  <c r="H31" i="8"/>
  <c r="U18" i="8"/>
  <c r="L25" i="8"/>
  <c r="J11" i="8"/>
  <c r="H57" i="8"/>
  <c r="S57" i="8"/>
  <c r="K57" i="8"/>
  <c r="N59" i="8"/>
  <c r="W45" i="8"/>
  <c r="W14" i="8" s="1"/>
  <c r="E14" i="8"/>
  <c r="Y60" i="8"/>
  <c r="T61" i="8"/>
  <c r="L61" i="8"/>
  <c r="D61" i="8"/>
  <c r="G58" i="8"/>
  <c r="O59" i="8"/>
  <c r="H60" i="8"/>
  <c r="O61" i="8"/>
  <c r="L89" i="8"/>
  <c r="E90" i="8"/>
  <c r="V75" i="8"/>
  <c r="V12" i="8" s="1"/>
  <c r="G12" i="8"/>
  <c r="X75" i="8"/>
  <c r="H93" i="8"/>
  <c r="U82" i="8"/>
  <c r="I96" i="8"/>
  <c r="Q96" i="8"/>
  <c r="P93" i="8"/>
  <c r="P17" i="9"/>
  <c r="F17" i="9"/>
  <c r="O16" i="9"/>
  <c r="O12" i="9"/>
  <c r="S18" i="9"/>
  <c r="Q18" i="9"/>
  <c r="M42" i="9"/>
  <c r="Q45" i="9"/>
  <c r="W48" i="9"/>
  <c r="Y66" i="9"/>
  <c r="J72" i="9"/>
  <c r="Q27" i="8"/>
  <c r="I27" i="8"/>
  <c r="W44" i="8"/>
  <c r="W13" i="8" s="1"/>
  <c r="E13" i="8"/>
  <c r="D60" i="8"/>
  <c r="T60" i="8"/>
  <c r="G61" i="8"/>
  <c r="J50" i="8"/>
  <c r="J18" i="8"/>
  <c r="R50" i="8"/>
  <c r="T57" i="8"/>
  <c r="X60" i="8"/>
  <c r="L63" i="8"/>
  <c r="Y63" i="8"/>
  <c r="Q64" i="8"/>
  <c r="G11" i="8"/>
  <c r="E89" i="8"/>
  <c r="V74" i="8"/>
  <c r="G89" i="8"/>
  <c r="O89" i="8"/>
  <c r="X74" i="8"/>
  <c r="H92" i="8"/>
  <c r="P92" i="8"/>
  <c r="X92" i="8"/>
  <c r="Q13" i="9"/>
  <c r="O13" i="9"/>
  <c r="R14" i="9"/>
  <c r="P14" i="9"/>
  <c r="N14" i="9"/>
  <c r="F16" i="9"/>
  <c r="F12" i="9"/>
  <c r="H50" i="9"/>
  <c r="P50" i="9"/>
  <c r="X50" i="9"/>
  <c r="X44" i="9"/>
  <c r="X46" i="9"/>
  <c r="X47" i="9"/>
  <c r="Y48" i="9"/>
  <c r="R11" i="8"/>
  <c r="O15" i="8"/>
  <c r="O25" i="8"/>
  <c r="N26" i="8"/>
  <c r="K29" i="8"/>
  <c r="N57" i="8"/>
  <c r="W43" i="8"/>
  <c r="W12" i="8" s="1"/>
  <c r="T59" i="8"/>
  <c r="X45" i="8"/>
  <c r="M61" i="8"/>
  <c r="H15" i="8"/>
  <c r="X63" i="8"/>
  <c r="P63" i="8"/>
  <c r="H63" i="8"/>
  <c r="S50" i="8"/>
  <c r="S18" i="8"/>
  <c r="E50" i="8"/>
  <c r="D59" i="8"/>
  <c r="S59" i="8"/>
  <c r="L60" i="8"/>
  <c r="S61" i="8"/>
  <c r="D64" i="8"/>
  <c r="S64" i="8"/>
  <c r="H91" i="8"/>
  <c r="X91" i="8"/>
  <c r="Y94" i="8"/>
  <c r="Q94" i="8"/>
  <c r="I94" i="8"/>
  <c r="W80" i="8"/>
  <c r="V81" i="8"/>
  <c r="V82" i="8" s="1"/>
  <c r="O18" i="8"/>
  <c r="X81" i="8"/>
  <c r="O96" i="8"/>
  <c r="O82" i="8"/>
  <c r="P95" i="8"/>
  <c r="P13" i="9"/>
  <c r="F13" i="9"/>
  <c r="S13" i="9"/>
  <c r="S14" i="9"/>
  <c r="Q14" i="9"/>
  <c r="G43" i="9"/>
  <c r="F77" i="9"/>
  <c r="T79" i="9"/>
  <c r="V62" i="8"/>
  <c r="N62" i="8"/>
  <c r="F62" i="8"/>
  <c r="N58" i="8"/>
  <c r="T47" i="9"/>
  <c r="L47" i="9"/>
  <c r="D47" i="9"/>
  <c r="F36" i="9"/>
  <c r="T45" i="9" s="1"/>
  <c r="H46" i="9"/>
  <c r="R46" i="9"/>
  <c r="Z48" i="9"/>
  <c r="X49" i="9"/>
  <c r="X66" i="9"/>
  <c r="S76" i="9"/>
  <c r="K76" i="9"/>
  <c r="U78" i="9"/>
  <c r="M78" i="9"/>
  <c r="E78" i="9"/>
  <c r="U66" i="9"/>
  <c r="K72" i="9"/>
  <c r="N73" i="9"/>
  <c r="I74" i="9"/>
  <c r="R75" i="9"/>
  <c r="X77" i="9"/>
  <c r="L78" i="9"/>
  <c r="D65" i="10"/>
  <c r="J13" i="11"/>
  <c r="J15" i="10" s="1"/>
  <c r="J24" i="11"/>
  <c r="J26" i="10" s="1"/>
  <c r="E27" i="10"/>
  <c r="I38" i="10"/>
  <c r="J41" i="10"/>
  <c r="I46" i="10"/>
  <c r="J51" i="11"/>
  <c r="J53" i="10" s="1"/>
  <c r="J63" i="11"/>
  <c r="J65" i="10" s="1"/>
  <c r="J22" i="12"/>
  <c r="X78" i="9"/>
  <c r="P78" i="9"/>
  <c r="H78" i="9"/>
  <c r="L66" i="9"/>
  <c r="I75" i="9"/>
  <c r="O76" i="9"/>
  <c r="J23" i="11"/>
  <c r="J25" i="10" s="1"/>
  <c r="E26" i="10"/>
  <c r="I29" i="10"/>
  <c r="H34" i="10"/>
  <c r="J39" i="10"/>
  <c r="S11" i="9"/>
  <c r="R12" i="9"/>
  <c r="S15" i="9"/>
  <c r="R16" i="9"/>
  <c r="R42" i="9"/>
  <c r="Z45" i="9"/>
  <c r="R45" i="9"/>
  <c r="J45" i="9"/>
  <c r="Z42" i="9"/>
  <c r="P44" i="9"/>
  <c r="Z44" i="9"/>
  <c r="R48" i="9"/>
  <c r="P49" i="9"/>
  <c r="T74" i="9"/>
  <c r="W66" i="9"/>
  <c r="X79" i="9"/>
  <c r="J11" i="11"/>
  <c r="J13" i="10" s="1"/>
  <c r="J22" i="11"/>
  <c r="J62" i="11"/>
  <c r="J64" i="10" s="1"/>
  <c r="J32" i="12"/>
  <c r="J61" i="12"/>
  <c r="G50" i="8"/>
  <c r="U92" i="8"/>
  <c r="M92" i="8"/>
  <c r="E92" i="8"/>
  <c r="I14" i="8"/>
  <c r="U96" i="8"/>
  <c r="M96" i="8"/>
  <c r="E96" i="8"/>
  <c r="I18" i="8"/>
  <c r="T93" i="8"/>
  <c r="M95" i="8"/>
  <c r="R44" i="9"/>
  <c r="X45" i="9"/>
  <c r="L46" i="9"/>
  <c r="S48" i="9"/>
  <c r="R49" i="9"/>
  <c r="AA66" i="9"/>
  <c r="O74" i="9"/>
  <c r="G74" i="9"/>
  <c r="V79" i="9"/>
  <c r="N79" i="9"/>
  <c r="F79" i="9"/>
  <c r="Z72" i="9"/>
  <c r="V73" i="9"/>
  <c r="M74" i="9"/>
  <c r="V75" i="9"/>
  <c r="O77" i="9"/>
  <c r="Q78" i="9"/>
  <c r="J10" i="11"/>
  <c r="J12" i="10" s="1"/>
  <c r="E24" i="10"/>
  <c r="J61" i="11"/>
  <c r="J9" i="12"/>
  <c r="J15" i="12"/>
  <c r="J20" i="12"/>
  <c r="J60" i="12"/>
  <c r="J62" i="10" s="1"/>
  <c r="R11" i="9"/>
  <c r="R15" i="9"/>
  <c r="X43" i="9"/>
  <c r="P43" i="9"/>
  <c r="H43" i="9"/>
  <c r="X48" i="9"/>
  <c r="P48" i="9"/>
  <c r="H48" i="9"/>
  <c r="Y79" i="9"/>
  <c r="Q79" i="9"/>
  <c r="I79" i="9"/>
  <c r="O66" i="9"/>
  <c r="W74" i="9" s="1"/>
  <c r="Z73" i="9"/>
  <c r="J21" i="11"/>
  <c r="J23" i="10" s="1"/>
  <c r="D23" i="10"/>
  <c r="J27" i="12"/>
  <c r="J44" i="12"/>
  <c r="J46" i="10" s="1"/>
  <c r="M58" i="8"/>
  <c r="I50" i="8"/>
  <c r="Q50" i="8"/>
  <c r="S91" i="8"/>
  <c r="K91" i="8"/>
  <c r="S95" i="8"/>
  <c r="K95" i="8"/>
  <c r="S46" i="9"/>
  <c r="K46" i="9"/>
  <c r="J42" i="9"/>
  <c r="U72" i="9"/>
  <c r="M72" i="9"/>
  <c r="U75" i="9"/>
  <c r="M75" i="9"/>
  <c r="E75" i="9"/>
  <c r="G58" i="10"/>
  <c r="J9" i="11"/>
  <c r="J15" i="11"/>
  <c r="J20" i="11"/>
  <c r="D22" i="10"/>
  <c r="J32" i="11"/>
  <c r="D34" i="10"/>
  <c r="F35" i="10"/>
  <c r="F36" i="10"/>
  <c r="F38" i="10"/>
  <c r="F39" i="10"/>
  <c r="J59" i="11"/>
  <c r="J61" i="10" s="1"/>
  <c r="I65" i="10"/>
  <c r="J25" i="12"/>
  <c r="J58" i="12"/>
  <c r="J60" i="10" s="1"/>
  <c r="E58" i="8"/>
  <c r="F89" i="8"/>
  <c r="N89" i="8"/>
  <c r="E48" i="9"/>
  <c r="M48" i="9"/>
  <c r="D74" i="9"/>
  <c r="L74" i="9"/>
  <c r="J63" i="10" l="1"/>
  <c r="J29" i="10"/>
  <c r="J34" i="10"/>
  <c r="J22" i="10"/>
  <c r="U48" i="9"/>
  <c r="J24" i="10"/>
  <c r="J96" i="8"/>
  <c r="R96" i="8"/>
  <c r="I82" i="8"/>
  <c r="F82" i="8"/>
  <c r="X82" i="8"/>
  <c r="R60" i="8"/>
  <c r="J60" i="8"/>
  <c r="X14" i="8"/>
  <c r="P25" i="8"/>
  <c r="H25" i="8"/>
  <c r="W50" i="9"/>
  <c r="O50" i="9"/>
  <c r="G50" i="9"/>
  <c r="W49" i="9"/>
  <c r="W79" i="9"/>
  <c r="K28" i="8"/>
  <c r="S28" i="8"/>
  <c r="P29" i="8"/>
  <c r="H29" i="8"/>
  <c r="V45" i="9"/>
  <c r="V43" i="9"/>
  <c r="L28" i="8"/>
  <c r="D82" i="8"/>
  <c r="R61" i="8"/>
  <c r="J61" i="8"/>
  <c r="X15" i="8"/>
  <c r="N80" i="9"/>
  <c r="V80" i="9"/>
  <c r="V74" i="9"/>
  <c r="V78" i="9"/>
  <c r="F80" i="9"/>
  <c r="Z80" i="9"/>
  <c r="R80" i="9"/>
  <c r="J80" i="9"/>
  <c r="Z76" i="9"/>
  <c r="Z79" i="9"/>
  <c r="Z78" i="9"/>
  <c r="Z77" i="9"/>
  <c r="Z75" i="9"/>
  <c r="G32" i="8"/>
  <c r="O32" i="8"/>
  <c r="W46" i="9"/>
  <c r="W43" i="9"/>
  <c r="T49" i="9"/>
  <c r="E31" i="8"/>
  <c r="J95" i="8"/>
  <c r="W80" i="9"/>
  <c r="O80" i="9"/>
  <c r="G80" i="9"/>
  <c r="W75" i="9"/>
  <c r="W76" i="9"/>
  <c r="W77" i="9"/>
  <c r="K80" i="9"/>
  <c r="S80" i="9"/>
  <c r="Q32" i="8"/>
  <c r="I32" i="8"/>
  <c r="X16" i="8"/>
  <c r="R62" i="8"/>
  <c r="J62" i="8"/>
  <c r="F50" i="9"/>
  <c r="N50" i="9"/>
  <c r="V50" i="9"/>
  <c r="H26" i="8"/>
  <c r="P26" i="8"/>
  <c r="Q25" i="8"/>
  <c r="I25" i="8"/>
  <c r="J17" i="10"/>
  <c r="E32" i="8"/>
  <c r="M32" i="8"/>
  <c r="Y80" i="9"/>
  <c r="Y78" i="9"/>
  <c r="I80" i="9"/>
  <c r="Q80" i="9"/>
  <c r="G82" i="8"/>
  <c r="Y75" i="9"/>
  <c r="M82" i="8"/>
  <c r="W78" i="9"/>
  <c r="R82" i="8"/>
  <c r="P28" i="8"/>
  <c r="H28" i="8"/>
  <c r="J94" i="8"/>
  <c r="R94" i="8"/>
  <c r="R27" i="8"/>
  <c r="J27" i="8"/>
  <c r="R59" i="8"/>
  <c r="V44" i="9"/>
  <c r="J11" i="10"/>
  <c r="E25" i="8"/>
  <c r="G25" i="8"/>
  <c r="Y74" i="9"/>
  <c r="J27" i="10"/>
  <c r="R64" i="8"/>
  <c r="J64" i="8"/>
  <c r="X18" i="8"/>
  <c r="O50" i="8"/>
  <c r="L50" i="8"/>
  <c r="X50" i="8"/>
  <c r="U50" i="8"/>
  <c r="F50" i="8"/>
  <c r="D32" i="8"/>
  <c r="L32" i="8"/>
  <c r="R57" i="8"/>
  <c r="X11" i="8"/>
  <c r="J57" i="8"/>
  <c r="Q50" i="9"/>
  <c r="Y50" i="9"/>
  <c r="I50" i="9"/>
  <c r="Z74" i="9"/>
  <c r="L30" i="8"/>
  <c r="D30" i="8"/>
  <c r="V47" i="9"/>
  <c r="P82" i="8"/>
  <c r="R90" i="8"/>
  <c r="J90" i="8"/>
  <c r="S82" i="8"/>
  <c r="L31" i="8"/>
  <c r="D31" i="8"/>
  <c r="P32" i="8"/>
  <c r="H32" i="8"/>
  <c r="T44" i="9"/>
  <c r="O30" i="8"/>
  <c r="G30" i="8"/>
  <c r="T50" i="8"/>
  <c r="W18" i="8"/>
  <c r="K50" i="8"/>
  <c r="W50" i="8"/>
  <c r="N50" i="8"/>
  <c r="V18" i="8"/>
  <c r="R31" i="8"/>
  <c r="J31" i="8"/>
  <c r="H30" i="8"/>
  <c r="P30" i="8"/>
  <c r="V11" i="8"/>
  <c r="F25" i="8"/>
  <c r="M29" i="8"/>
  <c r="E26" i="8"/>
  <c r="F30" i="8"/>
  <c r="J82" i="8"/>
  <c r="Q31" i="8"/>
  <c r="I31" i="8"/>
  <c r="G31" i="8"/>
  <c r="O31" i="8"/>
  <c r="V15" i="8"/>
  <c r="R63" i="8"/>
  <c r="L29" i="8"/>
  <c r="E28" i="8"/>
  <c r="M28" i="8"/>
  <c r="T48" i="9"/>
  <c r="D50" i="9"/>
  <c r="T46" i="9"/>
  <c r="T43" i="9"/>
  <c r="L50" i="9"/>
  <c r="T50" i="9"/>
  <c r="G29" i="8"/>
  <c r="O29" i="8"/>
  <c r="R89" i="8"/>
  <c r="J89" i="8"/>
  <c r="R92" i="8"/>
  <c r="J92" i="8"/>
  <c r="Q30" i="8"/>
  <c r="I30" i="8"/>
  <c r="F29" i="8"/>
  <c r="J93" i="8"/>
  <c r="R93" i="8"/>
  <c r="U45" i="9"/>
  <c r="E50" i="9"/>
  <c r="U47" i="9"/>
  <c r="U46" i="9"/>
  <c r="U43" i="9"/>
  <c r="M50" i="9"/>
  <c r="U50" i="9"/>
  <c r="U49" i="9"/>
  <c r="U44" i="9"/>
  <c r="S26" i="8"/>
  <c r="K26" i="8"/>
  <c r="W15" i="8"/>
  <c r="L26" i="8"/>
  <c r="D26" i="8"/>
  <c r="J91" i="8"/>
  <c r="R91" i="8"/>
  <c r="Q29" i="8"/>
  <c r="I29" i="8"/>
  <c r="O27" i="8"/>
  <c r="G27" i="8"/>
  <c r="E27" i="8"/>
  <c r="J58" i="8"/>
  <c r="R58" i="8"/>
  <c r="X12" i="8"/>
  <c r="J29" i="8" l="1"/>
  <c r="R29" i="8"/>
  <c r="J26" i="8"/>
  <c r="R26" i="8"/>
  <c r="J25" i="8"/>
  <c r="R25" i="8"/>
  <c r="J30" i="8"/>
  <c r="R30" i="8"/>
  <c r="R32" i="8"/>
  <c r="J32" i="8"/>
  <c r="J28" i="8"/>
  <c r="R28" i="8"/>
</calcChain>
</file>

<file path=xl/sharedStrings.xml><?xml version="1.0" encoding="utf-8"?>
<sst xmlns="http://schemas.openxmlformats.org/spreadsheetml/2006/main" count="1289" uniqueCount="89">
  <si>
    <t>in billion Philippine pesos</t>
  </si>
  <si>
    <t>Q1 2023</t>
  </si>
  <si>
    <t>Q2 2023</t>
  </si>
  <si>
    <t>Q3 2023</t>
  </si>
  <si>
    <t>Q4 2023</t>
  </si>
  <si>
    <t>Q1 2024</t>
  </si>
  <si>
    <t>ECONOMIC SECTORS</t>
  </si>
  <si>
    <t>GG</t>
  </si>
  <si>
    <t>Counterparty 
Sector (To)</t>
  </si>
  <si>
    <t>Loans</t>
  </si>
  <si>
    <t>CB</t>
  </si>
  <si>
    <t>ODCs</t>
  </si>
  <si>
    <t>OFCs</t>
  </si>
  <si>
    <t>NFCs</t>
  </si>
  <si>
    <t>HHs</t>
  </si>
  <si>
    <t>ROW</t>
  </si>
  <si>
    <t xml:space="preserve">TOTAL </t>
  </si>
  <si>
    <t>Currency and Deposits</t>
  </si>
  <si>
    <r>
      <t xml:space="preserve">TABLE 1: BALANCE SHEET APPROACH MATRIX: FROM WHOM-TO-WHOM </t>
    </r>
    <r>
      <rPr>
        <b/>
        <vertAlign val="superscript"/>
        <sz val="14"/>
        <color theme="1"/>
        <rFont val="Montserrat"/>
      </rPr>
      <t>p, r</t>
    </r>
  </si>
  <si>
    <t>as of periods indicated</t>
  </si>
  <si>
    <t>NET FINANCIAL POSITION</t>
  </si>
  <si>
    <t>LEVELS (in billion Philippine pesos)</t>
  </si>
  <si>
    <t>DE</t>
  </si>
  <si>
    <t>Y-o-Y Changes (in percent)</t>
  </si>
  <si>
    <t>Q-o-Q Changes (in percent)</t>
  </si>
  <si>
    <t>GROSS FINANCIAL ASSETS</t>
  </si>
  <si>
    <t>Share to total DE</t>
  </si>
  <si>
    <t>Share to Total Financial Assets of the Sector (in percent)</t>
  </si>
  <si>
    <t>GROSS FINANCIAL LIABILITIES</t>
  </si>
  <si>
    <t>Share to Total Financial Liabilities of the Sector (in percent)</t>
  </si>
  <si>
    <t>p</t>
  </si>
  <si>
    <t>Preliminary Q1 2024</t>
  </si>
  <si>
    <t>GG - General Government</t>
  </si>
  <si>
    <t>OFCs - Other Financial Corporations</t>
  </si>
  <si>
    <t>ROW - Rest of the World</t>
  </si>
  <si>
    <t>r</t>
  </si>
  <si>
    <t>Revised Q1 2023 and Q4 2023</t>
  </si>
  <si>
    <t>CB - Central Bank</t>
  </si>
  <si>
    <t>NFCs - Non-financial Corporations</t>
  </si>
  <si>
    <t>DE - Domestic Economy</t>
  </si>
  <si>
    <t>-</t>
  </si>
  <si>
    <t>Not available</t>
  </si>
  <si>
    <t>ODCs - Other Depository Corporations</t>
  </si>
  <si>
    <t>HHs - Households</t>
  </si>
  <si>
    <t>Not applicable</t>
  </si>
  <si>
    <t>.</t>
  </si>
  <si>
    <t>Rounds off to zero</t>
  </si>
  <si>
    <t>--</t>
  </si>
  <si>
    <t>Undefined/indeterminate</t>
  </si>
  <si>
    <t>Note: Details may not add up to total due to rounding.</t>
  </si>
  <si>
    <t>Sources: 1SR, 2SR, 4SR, International Investment Position (IIP), Outstanding Resident Investment in Philippine Debt Papers Issued Offshore, Commission on Audit (COA) Audited Financial Reports, Philippine Depository and Trust Corporation (PDTC) Holders and Issuers of Outstanding Corporate Debt Securities, and individual financial reports</t>
  </si>
  <si>
    <r>
      <t xml:space="preserve">TABLE 2: BALANCE SHEET APPROACH MATRIX: GROSS FINANCIAL ASSETS AND LIABILITIES, BY INSTRUMENT </t>
    </r>
    <r>
      <rPr>
        <b/>
        <vertAlign val="superscript"/>
        <sz val="14"/>
        <color theme="1"/>
        <rFont val="Montserrat"/>
      </rPr>
      <t>p,r</t>
    </r>
  </si>
  <si>
    <t>EXTERNAL FINANCIAL ASSETS AND LIABILITIES OF THE DOMESTIC SECTOR</t>
  </si>
  <si>
    <t>FINANCIAL INSTRUMENTS</t>
  </si>
  <si>
    <t>Year-on-Year Changes 
(in percent)</t>
  </si>
  <si>
    <t>Quarter-on-Quarter Changes 
(in percent)</t>
  </si>
  <si>
    <t>Levels
(in billion Philippine pesos)</t>
  </si>
  <si>
    <t>Share to Total
(in percent)</t>
  </si>
  <si>
    <t>A</t>
  </si>
  <si>
    <t>L</t>
  </si>
  <si>
    <t>Monetary gold and Special drawing rights</t>
  </si>
  <si>
    <t>Debt securities</t>
  </si>
  <si>
    <t>Insurance, pension, and standardized
guarantee schemes</t>
  </si>
  <si>
    <t>Equity and investment fund shares</t>
  </si>
  <si>
    <t>Financial derivatives and employee stock options</t>
  </si>
  <si>
    <t>Other accounts receivable/payable</t>
  </si>
  <si>
    <t>Total</t>
  </si>
  <si>
    <t>SECTORAL FINANCIAL ASSETS</t>
  </si>
  <si>
    <t>SECTORAL FINANCIAL LIABILITIES</t>
  </si>
  <si>
    <t xml:space="preserve">Sources: 1SR, 2SR, 4SR, International Investment Position (IIP), Outstanding Resident Investment in Philippine Debt Papers Issued Offshore, Commission on Audit (COA) Audited Financial Reports, Philippine Depository and Trust Corporation (PDTC) </t>
  </si>
  <si>
    <t>Holders and Issuers of Outstanding Corporate Debt Securities, and individual financial reports</t>
  </si>
  <si>
    <r>
      <t xml:space="preserve">TABLE 3: BALANCE SHEET APPROACH MATRIX: FROM WHOM TO WHOM </t>
    </r>
    <r>
      <rPr>
        <b/>
        <vertAlign val="superscript"/>
        <sz val="14"/>
        <color theme="1"/>
        <rFont val="Montserrat"/>
      </rPr>
      <t>p, r</t>
    </r>
  </si>
  <si>
    <t>3.1</t>
  </si>
  <si>
    <t>Counterparty Sector (To)</t>
  </si>
  <si>
    <t>3.2</t>
  </si>
  <si>
    <t>3.3</t>
  </si>
  <si>
    <t>Revised Q1 2023 - Q4 2023</t>
  </si>
  <si>
    <r>
      <t xml:space="preserve">TABLE 4.1: BALANCE SHEET APPROACH MATRIX: FROM WHOM-TO-WHOM </t>
    </r>
    <r>
      <rPr>
        <b/>
        <vertAlign val="superscript"/>
        <sz val="14"/>
        <color theme="1"/>
        <rFont val="Montserrat"/>
      </rPr>
      <t>p, r</t>
    </r>
  </si>
  <si>
    <t>DEPOSITS</t>
  </si>
  <si>
    <t>4.1.1</t>
  </si>
  <si>
    <t>ASSETS</t>
  </si>
  <si>
    <t>4.1.2</t>
  </si>
  <si>
    <t>LIABILITIES</t>
  </si>
  <si>
    <t>Revised Q4 2023 and Q1 2023</t>
  </si>
  <si>
    <r>
      <t xml:space="preserve">TABLE 4.2: BALANCE SHEET APPROACH MATRIX: FROM WHOM-TO-WHOM </t>
    </r>
    <r>
      <rPr>
        <b/>
        <vertAlign val="superscript"/>
        <sz val="14"/>
        <color theme="1"/>
        <rFont val="Montserrat"/>
      </rPr>
      <t>p, r</t>
    </r>
  </si>
  <si>
    <t>LOANS</t>
  </si>
  <si>
    <t>4.2.1</t>
  </si>
  <si>
    <t>Share to Total (in percent)</t>
  </si>
  <si>
    <t>4.2.2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</si>
</sst>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_(* \(#,##0.00\);_(* &quot;-&quot;??_);_(@_)"/>
    <numFmt numFmtId="164" formatCode="_(* #,##0.0_);_(* \(#,##0.0\);_(* &quot;-&quot;??_);_(@_)"/>
    <numFmt numFmtId="165" formatCode="0.0%"/>
    <numFmt numFmtId="166" formatCode="0.0"/>
    <numFmt numFmtId="167" formatCode="_(* #,##0_);_(* \(#,##0\);_(* &quot;-&quot;??_);_(@_)"/>
    <numFmt numFmtId="168" formatCode="#,##0.0"/>
    <numFmt numFmtId="169" formatCode="_(* #,##0.000_);_(* \(#,##0.000\);_(* &quot;-&quot;??_);_(@_)"/>
    <numFmt numFmtId="170" formatCode=";;;"/>
    <numFmt numFmtId="171" formatCode="#,##0.0_ ;\-#,##0.0\ "/>
    <numFmt numFmtId="172" formatCode="_(* #,##0.0_);_(* \(#,##0.0\);_(* &quot;-&quot;?_);_(@_)"/>
    <numFmt numFmtId="173" formatCode="_(* #,##0.0000000_);_(* \(#,##0.0000000\);_(* &quot;-&quot;?_);_(@_)"/>
    <numFmt numFmtId="174" formatCode="#,##0.00000"/>
    <numFmt numFmtId="175" formatCode="#,##0.000"/>
  </numFmts>
  <fonts count="30" x14ac:knownFonts="1">
    <font>
      <sz val="12"/>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14"/>
      <color theme="1"/>
      <name val="Montserrat"/>
    </font>
    <font>
      <sz val="12"/>
      <name val="Montserrat"/>
    </font>
    <font>
      <sz val="12"/>
      <color theme="1"/>
      <name val="Montserrat"/>
    </font>
    <font>
      <b/>
      <sz val="12"/>
      <name val="Montserrat"/>
    </font>
    <font>
      <b/>
      <sz val="12"/>
      <color theme="1"/>
      <name val="Montserrat"/>
    </font>
    <font>
      <b/>
      <vertAlign val="superscript"/>
      <sz val="14"/>
      <color theme="1"/>
      <name val="Montserrat"/>
    </font>
    <font>
      <sz val="14"/>
      <name val="Montserrat"/>
    </font>
    <font>
      <sz val="14"/>
      <color theme="1"/>
      <name val="Montserrat"/>
    </font>
    <font>
      <b/>
      <sz val="14"/>
      <name val="Montserrat"/>
    </font>
    <font>
      <sz val="16"/>
      <name val="Montserrat"/>
    </font>
    <font>
      <b/>
      <sz val="16"/>
      <color theme="1"/>
      <name val="Montserrat"/>
    </font>
    <font>
      <sz val="10"/>
      <name val="Montserrat"/>
    </font>
    <font>
      <b/>
      <i/>
      <sz val="10"/>
      <name val="Montserrat"/>
    </font>
    <font>
      <b/>
      <sz val="12"/>
      <color rgb="FF000000"/>
      <name val="Montserrat"/>
    </font>
    <font>
      <b/>
      <i/>
      <sz val="12"/>
      <name val="Montserrat"/>
    </font>
    <font>
      <vertAlign val="superscript"/>
      <sz val="10"/>
      <name val="Montserrat"/>
    </font>
    <font>
      <sz val="10"/>
      <color theme="1"/>
      <name val="Montserrat"/>
    </font>
    <font>
      <sz val="16"/>
      <color theme="1"/>
      <name val="Montserrat"/>
    </font>
    <font>
      <b/>
      <sz val="10"/>
      <name val="Montserrat"/>
    </font>
    <font>
      <vertAlign val="superscript"/>
      <sz val="10"/>
      <color theme="1"/>
      <name val="Montserrat"/>
    </font>
    <font>
      <b/>
      <sz val="14"/>
      <color rgb="FF000000"/>
      <name val="Montserrat"/>
    </font>
    <font>
      <vertAlign val="superscript"/>
      <sz val="8"/>
      <name val="Montserrat"/>
    </font>
    <font>
      <sz val="8"/>
      <name val="Montserrat"/>
    </font>
    <font>
      <sz val="14"/>
      <color rgb="FFFF0000"/>
      <name val="Montserrat"/>
    </font>
    <font>
      <sz val="12"/>
      <color rgb="FFFF0000"/>
      <name val="Montserrat"/>
    </font>
    <font>
      <b/>
      <sz val="12"/>
      <color rgb="FFFF0000"/>
      <name val="Montserrat"/>
    </font>
  </fonts>
  <fills count="7">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rgb="FFFFFFFF"/>
        <bgColor rgb="FF000000"/>
      </patternFill>
    </fill>
    <fill>
      <patternFill patternType="solid">
        <fgColor theme="0"/>
        <bgColor rgb="FF000000"/>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bottom/>
      <diagonal/>
    </border>
  </borders>
  <cellStyleXfs count="7">
    <xf numFmtId="0" fontId="0" fillId="0" borderId="0"/>
    <xf numFmtId="43" fontId="3" fillId="0" borderId="0" applyFont="0" applyFill="0" applyBorder="0" applyAlignment="0" applyProtection="0"/>
    <xf numFmtId="9" fontId="3" fillId="0" borderId="0" applyFont="0" applyFill="0" applyBorder="0" applyAlignment="0" applyProtection="0"/>
    <xf numFmtId="0" fontId="2" fillId="0" borderId="0"/>
    <xf numFmtId="43" fontId="1" fillId="0" borderId="0" applyFont="0" applyFill="0" applyBorder="0" applyAlignment="0" applyProtection="0"/>
    <xf numFmtId="9" fontId="1" fillId="0" borderId="0" applyFont="0" applyFill="0" applyBorder="0" applyAlignment="0" applyProtection="0"/>
    <xf numFmtId="0" fontId="3" fillId="0" borderId="0"/>
  </cellStyleXfs>
  <cellXfs count="249">
    <xf numFmtId="0" fontId="0" fillId="0" borderId="0" xfId="0"/>
    <xf numFmtId="0" fontId="4" fillId="0" borderId="0" xfId="0" applyFont="1"/>
    <xf numFmtId="0" fontId="4" fillId="2" borderId="0" xfId="0" applyFont="1" applyFill="1" applyAlignment="1">
      <alignment vertical="center"/>
    </xf>
    <xf numFmtId="0" fontId="10" fillId="2" borderId="0" xfId="0" applyFont="1" applyFill="1"/>
    <xf numFmtId="17" fontId="11" fillId="2" borderId="0" xfId="0" applyNumberFormat="1" applyFont="1" applyFill="1" applyAlignment="1">
      <alignment horizontal="left" vertical="center"/>
    </xf>
    <xf numFmtId="17" fontId="4" fillId="2" borderId="0" xfId="0" applyNumberFormat="1" applyFont="1" applyFill="1" applyAlignment="1">
      <alignment horizontal="left" vertical="center"/>
    </xf>
    <xf numFmtId="166" fontId="12" fillId="2" borderId="0" xfId="0" applyNumberFormat="1" applyFont="1" applyFill="1"/>
    <xf numFmtId="166" fontId="10" fillId="2" borderId="0" xfId="0" applyNumberFormat="1" applyFont="1" applyFill="1"/>
    <xf numFmtId="168" fontId="10" fillId="2" borderId="0" xfId="0" applyNumberFormat="1" applyFont="1" applyFill="1"/>
    <xf numFmtId="166" fontId="13" fillId="2" borderId="0" xfId="0" applyNumberFormat="1" applyFont="1" applyFill="1"/>
    <xf numFmtId="17" fontId="14" fillId="2" borderId="0" xfId="0" applyNumberFormat="1" applyFont="1" applyFill="1" applyAlignment="1">
      <alignment horizontal="left" vertical="center"/>
    </xf>
    <xf numFmtId="0" fontId="13" fillId="2" borderId="0" xfId="0" applyFont="1" applyFill="1"/>
    <xf numFmtId="168" fontId="13" fillId="2" borderId="0" xfId="0" applyNumberFormat="1" applyFont="1" applyFill="1"/>
    <xf numFmtId="166" fontId="5" fillId="2" borderId="0" xfId="0" applyNumberFormat="1" applyFont="1" applyFill="1"/>
    <xf numFmtId="17" fontId="8" fillId="2" borderId="0" xfId="0" applyNumberFormat="1" applyFont="1" applyFill="1" applyAlignment="1">
      <alignment horizontal="left" vertical="center"/>
    </xf>
    <xf numFmtId="0" fontId="5" fillId="2" borderId="0" xfId="0" applyFont="1" applyFill="1"/>
    <xf numFmtId="166" fontId="6" fillId="2" borderId="0" xfId="0" applyNumberFormat="1" applyFont="1" applyFill="1"/>
    <xf numFmtId="0" fontId="8" fillId="2" borderId="1" xfId="0" applyFont="1" applyFill="1" applyBorder="1" applyAlignment="1">
      <alignment horizontal="center" vertical="center" wrapText="1"/>
    </xf>
    <xf numFmtId="0" fontId="6" fillId="2" borderId="0" xfId="0" applyFont="1" applyFill="1"/>
    <xf numFmtId="166" fontId="6" fillId="0" borderId="0" xfId="0" applyNumberFormat="1" applyFont="1"/>
    <xf numFmtId="0" fontId="7" fillId="2" borderId="1" xfId="0" applyFont="1" applyFill="1" applyBorder="1" applyAlignment="1">
      <alignment horizontal="center" vertical="center"/>
    </xf>
    <xf numFmtId="3" fontId="5" fillId="2" borderId="1" xfId="1" quotePrefix="1" applyNumberFormat="1" applyFont="1" applyFill="1" applyBorder="1" applyAlignment="1">
      <alignment horizontal="right" vertical="center"/>
    </xf>
    <xf numFmtId="168" fontId="5" fillId="2" borderId="1" xfId="1" applyNumberFormat="1" applyFont="1" applyFill="1" applyBorder="1" applyAlignment="1">
      <alignment horizontal="right" vertical="center"/>
    </xf>
    <xf numFmtId="168" fontId="5" fillId="4" borderId="1" xfId="1" applyNumberFormat="1" applyFont="1" applyFill="1" applyBorder="1" applyAlignment="1">
      <alignment horizontal="right" vertical="center"/>
    </xf>
    <xf numFmtId="3" fontId="5" fillId="2" borderId="1" xfId="1" applyNumberFormat="1" applyFont="1" applyFill="1" applyBorder="1" applyAlignment="1">
      <alignment horizontal="right" vertical="center"/>
    </xf>
    <xf numFmtId="1" fontId="5" fillId="2" borderId="1" xfId="1" applyNumberFormat="1" applyFont="1" applyFill="1" applyBorder="1" applyAlignment="1">
      <alignment horizontal="right" vertical="center"/>
    </xf>
    <xf numFmtId="166" fontId="5" fillId="2" borderId="0" xfId="0" applyNumberFormat="1" applyFont="1" applyFill="1" applyAlignment="1">
      <alignment horizontal="left" vertical="center"/>
    </xf>
    <xf numFmtId="168" fontId="7" fillId="2" borderId="1" xfId="1" applyNumberFormat="1" applyFont="1" applyFill="1" applyBorder="1" applyAlignment="1">
      <alignment horizontal="right" vertical="center"/>
    </xf>
    <xf numFmtId="0" fontId="15" fillId="2" borderId="0" xfId="0" applyFont="1" applyFill="1"/>
    <xf numFmtId="0" fontId="16" fillId="2" borderId="0" xfId="0" applyFont="1" applyFill="1" applyAlignment="1">
      <alignment horizontal="left" vertical="center"/>
    </xf>
    <xf numFmtId="168" fontId="7" fillId="2" borderId="0" xfId="1" applyNumberFormat="1" applyFont="1" applyFill="1" applyBorder="1" applyAlignment="1">
      <alignment horizontal="center" vertical="center"/>
    </xf>
    <xf numFmtId="0" fontId="8" fillId="2" borderId="0" xfId="0" applyFont="1" applyFill="1"/>
    <xf numFmtId="0" fontId="17" fillId="5" borderId="1" xfId="0" applyFont="1" applyFill="1" applyBorder="1" applyAlignment="1">
      <alignment horizontal="center" vertical="center" wrapText="1"/>
    </xf>
    <xf numFmtId="170" fontId="5" fillId="4" borderId="1" xfId="1" applyNumberFormat="1" applyFont="1" applyFill="1" applyBorder="1" applyAlignment="1">
      <alignment horizontal="right" vertical="center"/>
    </xf>
    <xf numFmtId="0" fontId="5" fillId="2" borderId="0" xfId="0" applyFont="1" applyFill="1" applyAlignment="1">
      <alignment vertical="center"/>
    </xf>
    <xf numFmtId="168" fontId="5" fillId="2" borderId="1" xfId="1" quotePrefix="1" applyNumberFormat="1" applyFont="1" applyFill="1" applyBorder="1" applyAlignment="1">
      <alignment horizontal="right" vertical="center"/>
    </xf>
    <xf numFmtId="0" fontId="15" fillId="2" borderId="0" xfId="0" applyFont="1" applyFill="1" applyAlignment="1">
      <alignment vertical="center"/>
    </xf>
    <xf numFmtId="168" fontId="5" fillId="0" borderId="1" xfId="1" applyNumberFormat="1" applyFont="1" applyFill="1" applyBorder="1" applyAlignment="1">
      <alignment horizontal="right" vertical="center"/>
    </xf>
    <xf numFmtId="0" fontId="7" fillId="2" borderId="0" xfId="0" applyFont="1" applyFill="1" applyAlignment="1">
      <alignment horizontal="center" vertical="center"/>
    </xf>
    <xf numFmtId="168" fontId="7" fillId="2" borderId="0" xfId="1" applyNumberFormat="1" applyFont="1" applyFill="1" applyBorder="1" applyAlignment="1">
      <alignment horizontal="right" vertical="center"/>
    </xf>
    <xf numFmtId="0" fontId="5" fillId="4" borderId="1" xfId="1" applyNumberFormat="1" applyFont="1" applyFill="1" applyBorder="1" applyAlignment="1">
      <alignment horizontal="right" vertical="center"/>
    </xf>
    <xf numFmtId="168" fontId="18" fillId="2" borderId="1" xfId="1" applyNumberFormat="1" applyFont="1" applyFill="1" applyBorder="1" applyAlignment="1">
      <alignment horizontal="right" vertical="center"/>
    </xf>
    <xf numFmtId="43" fontId="18" fillId="2" borderId="0" xfId="1" applyFont="1" applyFill="1" applyBorder="1" applyAlignment="1">
      <alignment horizontal="right" vertical="center"/>
    </xf>
    <xf numFmtId="0" fontId="6" fillId="2" borderId="0" xfId="0" applyFont="1" applyFill="1" applyAlignment="1">
      <alignment vertical="center"/>
    </xf>
    <xf numFmtId="0" fontId="7" fillId="2" borderId="0" xfId="0" applyFont="1" applyFill="1" applyAlignment="1">
      <alignment vertical="center"/>
    </xf>
    <xf numFmtId="168" fontId="7" fillId="2" borderId="0" xfId="1" applyNumberFormat="1" applyFont="1" applyFill="1" applyBorder="1" applyAlignment="1">
      <alignment vertical="center"/>
    </xf>
    <xf numFmtId="0" fontId="19" fillId="2" borderId="0" xfId="0" applyFont="1" applyFill="1" applyAlignment="1" applyProtection="1">
      <alignment horizontal="center" vertical="center"/>
      <protection locked="0"/>
    </xf>
    <xf numFmtId="0" fontId="20" fillId="2" borderId="0" xfId="0" applyFont="1" applyFill="1" applyProtection="1">
      <protection locked="0"/>
    </xf>
    <xf numFmtId="0" fontId="20" fillId="2" borderId="0" xfId="0" applyFont="1" applyFill="1"/>
    <xf numFmtId="0" fontId="15" fillId="0" borderId="0" xfId="0" applyFont="1" applyAlignment="1">
      <alignment vertical="center"/>
    </xf>
    <xf numFmtId="0" fontId="15" fillId="2" borderId="0" xfId="0" quotePrefix="1" applyFont="1" applyFill="1" applyAlignment="1">
      <alignment horizontal="center" vertical="center"/>
    </xf>
    <xf numFmtId="168" fontId="15" fillId="4" borderId="0" xfId="1" applyNumberFormat="1" applyFont="1" applyFill="1" applyBorder="1" applyAlignment="1">
      <alignment horizontal="right" vertical="center"/>
    </xf>
    <xf numFmtId="0" fontId="15" fillId="2" borderId="0" xfId="0" applyFont="1" applyFill="1" applyAlignment="1">
      <alignment horizontal="center" vertical="center"/>
    </xf>
    <xf numFmtId="168" fontId="15" fillId="2" borderId="0" xfId="1" quotePrefix="1" applyNumberFormat="1" applyFont="1" applyFill="1" applyBorder="1" applyAlignment="1">
      <alignment horizontal="right" vertical="center"/>
    </xf>
    <xf numFmtId="0" fontId="20" fillId="2" borderId="0" xfId="0" applyFont="1" applyFill="1" applyAlignment="1">
      <alignment horizontal="left" vertical="center"/>
    </xf>
    <xf numFmtId="0" fontId="11" fillId="2" borderId="0" xfId="0" applyFont="1" applyFill="1"/>
    <xf numFmtId="0" fontId="12" fillId="2" borderId="0" xfId="0" applyFont="1" applyFill="1" applyAlignment="1">
      <alignment horizontal="center"/>
    </xf>
    <xf numFmtId="0" fontId="12" fillId="2" borderId="0" xfId="0" applyFont="1" applyFill="1" applyAlignment="1">
      <alignment horizontal="right"/>
    </xf>
    <xf numFmtId="0" fontId="11" fillId="0" borderId="0" xfId="0" applyFont="1"/>
    <xf numFmtId="0" fontId="6" fillId="0" borderId="0" xfId="0" applyFont="1"/>
    <xf numFmtId="166" fontId="4" fillId="2" borderId="0" xfId="0" applyNumberFormat="1" applyFont="1" applyFill="1"/>
    <xf numFmtId="0" fontId="4" fillId="2" borderId="0" xfId="0" applyFont="1" applyFill="1"/>
    <xf numFmtId="22" fontId="6" fillId="2" borderId="0" xfId="0" applyNumberFormat="1" applyFont="1" applyFill="1"/>
    <xf numFmtId="167" fontId="8" fillId="2" borderId="7" xfId="4" applyNumberFormat="1" applyFont="1" applyFill="1" applyBorder="1" applyAlignment="1">
      <alignment horizontal="left" vertical="center" indent="1"/>
    </xf>
    <xf numFmtId="0" fontId="7" fillId="2" borderId="6" xfId="4" applyNumberFormat="1" applyFont="1" applyFill="1" applyBorder="1" applyAlignment="1">
      <alignment horizontal="left" vertical="center" wrapText="1"/>
    </xf>
    <xf numFmtId="168" fontId="6" fillId="2" borderId="1" xfId="0" applyNumberFormat="1" applyFont="1" applyFill="1" applyBorder="1" applyAlignment="1">
      <alignment vertical="center"/>
    </xf>
    <xf numFmtId="171" fontId="6" fillId="2" borderId="1" xfId="2" applyNumberFormat="1" applyFont="1" applyFill="1" applyBorder="1" applyAlignment="1">
      <alignment vertical="center"/>
    </xf>
    <xf numFmtId="168" fontId="6" fillId="2" borderId="1" xfId="2" applyNumberFormat="1" applyFont="1" applyFill="1" applyBorder="1" applyAlignment="1">
      <alignment vertical="center"/>
    </xf>
    <xf numFmtId="168" fontId="6" fillId="0" borderId="1" xfId="0" applyNumberFormat="1" applyFont="1" applyBorder="1" applyAlignment="1">
      <alignment vertical="center"/>
    </xf>
    <xf numFmtId="167" fontId="8" fillId="2" borderId="7" xfId="4" applyNumberFormat="1" applyFont="1" applyFill="1" applyBorder="1" applyAlignment="1">
      <alignment vertical="center" wrapText="1"/>
    </xf>
    <xf numFmtId="171" fontId="6" fillId="0" borderId="1" xfId="2" applyNumberFormat="1" applyFont="1" applyFill="1" applyBorder="1" applyAlignment="1">
      <alignment vertical="center"/>
    </xf>
    <xf numFmtId="168" fontId="6" fillId="0" borderId="1" xfId="2" applyNumberFormat="1" applyFont="1" applyFill="1" applyBorder="1" applyAlignment="1">
      <alignment vertical="center"/>
    </xf>
    <xf numFmtId="0" fontId="7" fillId="2" borderId="6" xfId="4" applyNumberFormat="1" applyFont="1" applyFill="1" applyBorder="1" applyAlignment="1">
      <alignment horizontal="left" vertical="center" wrapText="1" shrinkToFit="1"/>
    </xf>
    <xf numFmtId="168" fontId="8" fillId="2" borderId="1" xfId="0" applyNumberFormat="1" applyFont="1" applyFill="1" applyBorder="1" applyAlignment="1">
      <alignment vertical="center"/>
    </xf>
    <xf numFmtId="171" fontId="8" fillId="2" borderId="1" xfId="2" applyNumberFormat="1" applyFont="1" applyFill="1" applyBorder="1" applyAlignment="1">
      <alignment vertical="center"/>
    </xf>
    <xf numFmtId="168" fontId="8" fillId="2" borderId="1" xfId="2" applyNumberFormat="1" applyFont="1" applyFill="1" applyBorder="1" applyAlignment="1">
      <alignment vertical="center"/>
    </xf>
    <xf numFmtId="167" fontId="8" fillId="2" borderId="0" xfId="4" applyNumberFormat="1" applyFont="1" applyFill="1" applyBorder="1" applyAlignment="1">
      <alignment horizontal="left" vertical="center" indent="1"/>
    </xf>
    <xf numFmtId="168" fontId="8" fillId="2" borderId="0" xfId="0" applyNumberFormat="1" applyFont="1" applyFill="1" applyAlignment="1">
      <alignment vertical="center"/>
    </xf>
    <xf numFmtId="171" fontId="8" fillId="2" borderId="0" xfId="2" applyNumberFormat="1" applyFont="1" applyFill="1" applyBorder="1" applyAlignment="1">
      <alignment vertical="center"/>
    </xf>
    <xf numFmtId="168" fontId="8" fillId="2" borderId="0" xfId="2" applyNumberFormat="1" applyFont="1" applyFill="1" applyBorder="1" applyAlignment="1">
      <alignment vertical="center"/>
    </xf>
    <xf numFmtId="0" fontId="12" fillId="2" borderId="0" xfId="0" applyFont="1" applyFill="1"/>
    <xf numFmtId="168" fontId="21" fillId="2" borderId="0" xfId="0" applyNumberFormat="1" applyFont="1" applyFill="1"/>
    <xf numFmtId="166" fontId="21" fillId="2" borderId="0" xfId="0" applyNumberFormat="1" applyFont="1" applyFill="1"/>
    <xf numFmtId="0" fontId="14" fillId="2" borderId="0" xfId="0" applyFont="1" applyFill="1" applyAlignment="1">
      <alignment vertical="center"/>
    </xf>
    <xf numFmtId="0" fontId="21" fillId="2" borderId="0" xfId="0" applyFont="1" applyFill="1"/>
    <xf numFmtId="0" fontId="21" fillId="0" borderId="0" xfId="0" applyFont="1"/>
    <xf numFmtId="0" fontId="8" fillId="2" borderId="0" xfId="0" applyFont="1" applyFill="1" applyAlignment="1">
      <alignment horizontal="left" vertical="center"/>
    </xf>
    <xf numFmtId="0" fontId="8" fillId="2" borderId="1" xfId="0" applyFont="1" applyFill="1" applyBorder="1" applyAlignment="1">
      <alignment vertical="center"/>
    </xf>
    <xf numFmtId="0" fontId="8" fillId="2" borderId="7" xfId="0" applyFont="1" applyFill="1" applyBorder="1" applyAlignment="1">
      <alignment vertical="center"/>
    </xf>
    <xf numFmtId="0" fontId="8" fillId="0" borderId="2" xfId="0" applyFont="1" applyBorder="1" applyAlignment="1">
      <alignment horizontal="center" vertical="center" wrapText="1"/>
    </xf>
    <xf numFmtId="0" fontId="8" fillId="2" borderId="2" xfId="0" applyFont="1" applyFill="1" applyBorder="1" applyAlignment="1">
      <alignment horizontal="center" vertical="center" wrapText="1"/>
    </xf>
    <xf numFmtId="0" fontId="7" fillId="2" borderId="5" xfId="4" applyNumberFormat="1" applyFont="1" applyFill="1" applyBorder="1" applyAlignment="1">
      <alignment horizontal="left" vertical="center" wrapText="1"/>
    </xf>
    <xf numFmtId="172" fontId="6" fillId="2" borderId="0" xfId="0" applyNumberFormat="1" applyFont="1" applyFill="1"/>
    <xf numFmtId="168" fontId="6" fillId="2" borderId="1" xfId="1" applyNumberFormat="1" applyFont="1" applyFill="1" applyBorder="1" applyAlignment="1">
      <alignment horizontal="right" vertical="center"/>
    </xf>
    <xf numFmtId="173" fontId="6" fillId="2" borderId="0" xfId="0" applyNumberFormat="1" applyFont="1" applyFill="1"/>
    <xf numFmtId="0" fontId="7" fillId="2" borderId="5" xfId="4" applyNumberFormat="1" applyFont="1" applyFill="1" applyBorder="1" applyAlignment="1">
      <alignment horizontal="left" vertical="center" wrapText="1" shrinkToFit="1"/>
    </xf>
    <xf numFmtId="166" fontId="20" fillId="2" borderId="0" xfId="0" applyNumberFormat="1" applyFont="1" applyFill="1"/>
    <xf numFmtId="0" fontId="20" fillId="2" borderId="8" xfId="0" applyFont="1" applyFill="1" applyBorder="1" applyAlignment="1">
      <alignment wrapText="1"/>
    </xf>
    <xf numFmtId="43" fontId="22" fillId="2" borderId="3" xfId="1" applyFont="1" applyFill="1" applyBorder="1" applyAlignment="1">
      <alignment horizontal="right" vertical="center"/>
    </xf>
    <xf numFmtId="168" fontId="22" fillId="2" borderId="0" xfId="1" applyNumberFormat="1" applyFont="1" applyFill="1" applyBorder="1" applyAlignment="1">
      <alignment horizontal="right" vertical="center"/>
    </xf>
    <xf numFmtId="164" fontId="20" fillId="2" borderId="0" xfId="1" applyNumberFormat="1" applyFont="1" applyFill="1"/>
    <xf numFmtId="172" fontId="20" fillId="2" borderId="0" xfId="0" applyNumberFormat="1" applyFont="1" applyFill="1"/>
    <xf numFmtId="0" fontId="20" fillId="0" borderId="0" xfId="0" applyFont="1"/>
    <xf numFmtId="0" fontId="7" fillId="2" borderId="2" xfId="0" applyFont="1" applyFill="1" applyBorder="1" applyAlignment="1">
      <alignment horizontal="center" vertical="center" wrapText="1"/>
    </xf>
    <xf numFmtId="0" fontId="7" fillId="0" borderId="2" xfId="0" applyFont="1" applyBorder="1" applyAlignment="1">
      <alignment horizontal="center" vertical="center" wrapText="1"/>
    </xf>
    <xf numFmtId="164" fontId="6" fillId="2" borderId="0" xfId="1" applyNumberFormat="1" applyFont="1" applyFill="1"/>
    <xf numFmtId="174" fontId="5" fillId="2" borderId="1" xfId="1" applyNumberFormat="1" applyFont="1" applyFill="1" applyBorder="1" applyAlignment="1">
      <alignment horizontal="right" vertical="center"/>
    </xf>
    <xf numFmtId="1" fontId="6" fillId="2" borderId="0" xfId="0" applyNumberFormat="1" applyFont="1" applyFill="1"/>
    <xf numFmtId="175" fontId="7" fillId="2" borderId="0" xfId="1" applyNumberFormat="1" applyFont="1" applyFill="1" applyBorder="1" applyAlignment="1">
      <alignment horizontal="right" vertical="center"/>
    </xf>
    <xf numFmtId="168" fontId="6" fillId="2" borderId="0" xfId="1" applyNumberFormat="1" applyFont="1" applyFill="1"/>
    <xf numFmtId="168" fontId="6" fillId="2" borderId="0" xfId="0" applyNumberFormat="1" applyFont="1" applyFill="1"/>
    <xf numFmtId="43" fontId="15" fillId="2" borderId="0" xfId="1" applyFont="1" applyFill="1"/>
    <xf numFmtId="169" fontId="4" fillId="0" borderId="0" xfId="0" applyNumberFormat="1" applyFont="1"/>
    <xf numFmtId="169" fontId="12" fillId="2" borderId="0" xfId="0" applyNumberFormat="1" applyFont="1" applyFill="1"/>
    <xf numFmtId="43" fontId="20" fillId="2" borderId="0" xfId="1" applyFont="1" applyFill="1"/>
    <xf numFmtId="0" fontId="8" fillId="2" borderId="0" xfId="0" applyFont="1" applyFill="1" applyAlignment="1">
      <alignment vertical="center"/>
    </xf>
    <xf numFmtId="0" fontId="8" fillId="2" borderId="3" xfId="0" applyFont="1" applyFill="1" applyBorder="1" applyAlignment="1">
      <alignment horizontal="left" vertical="center"/>
    </xf>
    <xf numFmtId="0" fontId="8" fillId="2" borderId="4" xfId="0" applyFont="1" applyFill="1" applyBorder="1" applyAlignment="1">
      <alignment horizontal="left" vertical="center"/>
    </xf>
    <xf numFmtId="0" fontId="8" fillId="0" borderId="10" xfId="0" applyFont="1" applyBorder="1" applyAlignment="1">
      <alignment horizontal="center" vertical="center" wrapText="1"/>
    </xf>
    <xf numFmtId="168" fontId="5" fillId="3" borderId="1" xfId="1" applyNumberFormat="1" applyFont="1" applyFill="1" applyBorder="1" applyAlignment="1">
      <alignment horizontal="right" vertical="center"/>
    </xf>
    <xf numFmtId="171" fontId="6" fillId="3" borderId="1" xfId="2" applyNumberFormat="1" applyFont="1" applyFill="1" applyBorder="1" applyAlignment="1">
      <alignment vertical="center"/>
    </xf>
    <xf numFmtId="43" fontId="22" fillId="2" borderId="0" xfId="1" applyFont="1" applyFill="1" applyBorder="1" applyAlignment="1">
      <alignment horizontal="left" vertical="center"/>
    </xf>
    <xf numFmtId="43" fontId="22" fillId="2" borderId="0" xfId="1" applyFont="1" applyFill="1" applyBorder="1" applyAlignment="1">
      <alignment horizontal="right" vertical="center"/>
    </xf>
    <xf numFmtId="0" fontId="20" fillId="2" borderId="0" xfId="0" applyFont="1" applyFill="1" applyAlignment="1">
      <alignment wrapText="1"/>
    </xf>
    <xf numFmtId="168" fontId="22" fillId="2" borderId="12" xfId="1" applyNumberFormat="1" applyFont="1" applyFill="1" applyBorder="1" applyAlignment="1">
      <alignment horizontal="right" vertical="center"/>
    </xf>
    <xf numFmtId="171" fontId="6" fillId="2" borderId="1" xfId="2" applyNumberFormat="1" applyFont="1" applyFill="1" applyBorder="1" applyAlignment="1">
      <alignment horizontal="right" vertical="center"/>
    </xf>
    <xf numFmtId="3" fontId="5" fillId="3" borderId="1" xfId="1" applyNumberFormat="1" applyFont="1" applyFill="1" applyBorder="1" applyAlignment="1">
      <alignment horizontal="right" vertical="center"/>
    </xf>
    <xf numFmtId="171" fontId="8" fillId="2" borderId="1" xfId="2" applyNumberFormat="1" applyFont="1" applyFill="1" applyBorder="1" applyAlignment="1">
      <alignment horizontal="right" vertical="center"/>
    </xf>
    <xf numFmtId="0" fontId="22" fillId="2" borderId="0" xfId="4" applyNumberFormat="1" applyFont="1" applyFill="1" applyBorder="1" applyAlignment="1">
      <alignment horizontal="left" vertical="center"/>
    </xf>
    <xf numFmtId="0" fontId="23" fillId="2" borderId="0" xfId="0" applyFont="1" applyFill="1" applyAlignment="1" applyProtection="1">
      <alignment horizontal="left" vertical="center"/>
      <protection locked="0"/>
    </xf>
    <xf numFmtId="0" fontId="20" fillId="2" borderId="0" xfId="0" applyFont="1" applyFill="1" applyAlignment="1">
      <alignment vertical="center"/>
    </xf>
    <xf numFmtId="0" fontId="20" fillId="2" borderId="0" xfId="0" quotePrefix="1" applyFont="1" applyFill="1" applyAlignment="1">
      <alignment horizontal="left" vertical="center"/>
    </xf>
    <xf numFmtId="0" fontId="20" fillId="4" borderId="0" xfId="0" quotePrefix="1" applyFont="1" applyFill="1" applyAlignment="1">
      <alignment horizontal="left" vertical="center"/>
    </xf>
    <xf numFmtId="0" fontId="4" fillId="0" borderId="0" xfId="0" applyFont="1" applyAlignment="1" applyProtection="1">
      <alignment vertical="center"/>
      <protection locked="0"/>
    </xf>
    <xf numFmtId="0" fontId="4" fillId="0" borderId="0" xfId="0" applyFont="1" applyAlignment="1">
      <alignment vertical="center"/>
    </xf>
    <xf numFmtId="0" fontId="10" fillId="0" borderId="0" xfId="0" applyFont="1"/>
    <xf numFmtId="0" fontId="12" fillId="0" borderId="0" xfId="0" applyFont="1" applyAlignment="1">
      <alignment horizontal="right"/>
    </xf>
    <xf numFmtId="0" fontId="11" fillId="2" borderId="0" xfId="0" applyFont="1" applyFill="1" applyAlignment="1">
      <alignment vertical="center"/>
    </xf>
    <xf numFmtId="0" fontId="4" fillId="2" borderId="0" xfId="0" quotePrefix="1" applyFont="1" applyFill="1"/>
    <xf numFmtId="0" fontId="8" fillId="2" borderId="13" xfId="0" applyFont="1" applyFill="1" applyBorder="1"/>
    <xf numFmtId="0" fontId="8" fillId="0" borderId="0" xfId="0" applyFont="1"/>
    <xf numFmtId="0" fontId="8" fillId="2" borderId="3" xfId="0" applyFont="1" applyFill="1" applyBorder="1"/>
    <xf numFmtId="0" fontId="8" fillId="2" borderId="4" xfId="0" applyFont="1" applyFill="1" applyBorder="1"/>
    <xf numFmtId="0" fontId="17" fillId="0" borderId="7" xfId="0" applyFont="1" applyBorder="1" applyAlignment="1">
      <alignment horizontal="center" vertical="center" wrapText="1"/>
    </xf>
    <xf numFmtId="0" fontId="17" fillId="5" borderId="7" xfId="0" applyFont="1" applyFill="1" applyBorder="1" applyAlignment="1">
      <alignment horizontal="center" vertical="center" wrapText="1"/>
    </xf>
    <xf numFmtId="0" fontId="17" fillId="0" borderId="1" xfId="0" applyFont="1" applyBorder="1" applyAlignment="1">
      <alignment horizontal="center" vertical="center" wrapText="1"/>
    </xf>
    <xf numFmtId="3" fontId="5" fillId="0" borderId="1" xfId="1" applyNumberFormat="1" applyFont="1" applyFill="1" applyBorder="1" applyAlignment="1">
      <alignment horizontal="right" vertical="center"/>
    </xf>
    <xf numFmtId="43" fontId="6" fillId="0" borderId="0" xfId="1" applyFont="1"/>
    <xf numFmtId="168" fontId="5" fillId="0" borderId="1" xfId="1" quotePrefix="1" applyNumberFormat="1" applyFont="1" applyFill="1" applyBorder="1" applyAlignment="1">
      <alignment horizontal="right" vertical="center"/>
    </xf>
    <xf numFmtId="168" fontId="7" fillId="0" borderId="1" xfId="1" applyNumberFormat="1" applyFont="1" applyFill="1" applyBorder="1" applyAlignment="1">
      <alignment horizontal="right" vertical="center"/>
    </xf>
    <xf numFmtId="0" fontId="12" fillId="2" borderId="0" xfId="0" quotePrefix="1" applyFont="1" applyFill="1"/>
    <xf numFmtId="0" fontId="8" fillId="2" borderId="0" xfId="0" applyFont="1" applyFill="1" applyAlignment="1">
      <alignment horizontal="center"/>
    </xf>
    <xf numFmtId="0" fontId="17" fillId="6" borderId="0" xfId="0" applyFont="1" applyFill="1" applyAlignment="1">
      <alignment horizontal="center" vertical="center" wrapText="1"/>
    </xf>
    <xf numFmtId="168" fontId="5" fillId="2" borderId="0" xfId="1" applyNumberFormat="1" applyFont="1" applyFill="1" applyBorder="1" applyAlignment="1">
      <alignment horizontal="right" vertical="center"/>
    </xf>
    <xf numFmtId="172" fontId="5" fillId="0" borderId="0" xfId="0" applyNumberFormat="1" applyFont="1"/>
    <xf numFmtId="0" fontId="5" fillId="0" borderId="0" xfId="0" applyFont="1"/>
    <xf numFmtId="168" fontId="5" fillId="5" borderId="1" xfId="1" applyNumberFormat="1" applyFont="1" applyFill="1" applyBorder="1" applyAlignment="1">
      <alignment horizontal="right" vertical="center"/>
    </xf>
    <xf numFmtId="0" fontId="5" fillId="2" borderId="0" xfId="0" applyFont="1" applyFill="1" applyAlignment="1">
      <alignment horizontal="left" vertical="center"/>
    </xf>
    <xf numFmtId="168" fontId="7" fillId="5" borderId="1" xfId="1" applyNumberFormat="1" applyFont="1" applyFill="1" applyBorder="1" applyAlignment="1">
      <alignment horizontal="right" vertical="center"/>
    </xf>
    <xf numFmtId="0" fontId="10" fillId="5" borderId="0" xfId="0" applyFont="1" applyFill="1"/>
    <xf numFmtId="0" fontId="24" fillId="5" borderId="0" xfId="0" applyFont="1" applyFill="1" applyAlignment="1">
      <alignment vertical="center"/>
    </xf>
    <xf numFmtId="0" fontId="12" fillId="5" borderId="0" xfId="0" applyFont="1" applyFill="1" applyAlignment="1">
      <alignment horizontal="right"/>
    </xf>
    <xf numFmtId="0" fontId="10" fillId="6" borderId="0" xfId="0" applyFont="1" applyFill="1"/>
    <xf numFmtId="17" fontId="24" fillId="6" borderId="0" xfId="0" applyNumberFormat="1" applyFont="1" applyFill="1" applyAlignment="1">
      <alignment horizontal="left" vertical="center"/>
    </xf>
    <xf numFmtId="17" fontId="24" fillId="5" borderId="0" xfId="0" applyNumberFormat="1" applyFont="1" applyFill="1" applyAlignment="1">
      <alignment horizontal="left" vertical="center"/>
    </xf>
    <xf numFmtId="0" fontId="12" fillId="6" borderId="0" xfId="0" quotePrefix="1" applyFont="1" applyFill="1" applyAlignment="1">
      <alignment horizontal="left"/>
    </xf>
    <xf numFmtId="164" fontId="6" fillId="0" borderId="0" xfId="1" applyNumberFormat="1" applyFont="1"/>
    <xf numFmtId="164" fontId="5" fillId="0" borderId="0" xfId="1" applyNumberFormat="1" applyFont="1"/>
    <xf numFmtId="164" fontId="5" fillId="4" borderId="1" xfId="1" applyNumberFormat="1" applyFont="1" applyFill="1" applyBorder="1" applyAlignment="1">
      <alignment horizontal="right" vertical="center"/>
    </xf>
    <xf numFmtId="9" fontId="5" fillId="0" borderId="0" xfId="2" applyFont="1"/>
    <xf numFmtId="0" fontId="5" fillId="6" borderId="0" xfId="0" applyFont="1" applyFill="1" applyAlignment="1">
      <alignment horizontal="left" vertical="center"/>
    </xf>
    <xf numFmtId="165" fontId="5" fillId="0" borderId="0" xfId="2" applyNumberFormat="1" applyFont="1"/>
    <xf numFmtId="168" fontId="7" fillId="0" borderId="0" xfId="1" applyNumberFormat="1" applyFont="1" applyFill="1" applyBorder="1" applyAlignment="1">
      <alignment horizontal="right" vertical="center"/>
    </xf>
    <xf numFmtId="164" fontId="15" fillId="2" borderId="0" xfId="1" applyNumberFormat="1" applyFont="1" applyFill="1"/>
    <xf numFmtId="0" fontId="15" fillId="2" borderId="0" xfId="0" applyFont="1" applyFill="1" applyAlignment="1">
      <alignment horizontal="left" vertical="center" wrapText="1"/>
    </xf>
    <xf numFmtId="0" fontId="15" fillId="6" borderId="0" xfId="0" applyFont="1" applyFill="1" applyAlignment="1">
      <alignment horizontal="left" vertical="center"/>
    </xf>
    <xf numFmtId="167" fontId="22" fillId="2" borderId="0" xfId="4" applyNumberFormat="1" applyFont="1" applyFill="1" applyBorder="1" applyAlignment="1">
      <alignment horizontal="left" vertical="center"/>
    </xf>
    <xf numFmtId="168" fontId="15" fillId="2" borderId="0" xfId="1" applyNumberFormat="1" applyFont="1" applyFill="1" applyBorder="1" applyAlignment="1">
      <alignment horizontal="right" vertical="center"/>
    </xf>
    <xf numFmtId="165" fontId="15" fillId="2" borderId="0" xfId="2" applyNumberFormat="1" applyFont="1" applyFill="1" applyBorder="1" applyAlignment="1">
      <alignment horizontal="right" vertical="center"/>
    </xf>
    <xf numFmtId="0" fontId="15" fillId="3" borderId="0" xfId="0" quotePrefix="1" applyFont="1" applyFill="1" applyAlignment="1">
      <alignment horizontal="center" vertical="center"/>
    </xf>
    <xf numFmtId="165" fontId="20" fillId="2" borderId="0" xfId="2" applyNumberFormat="1" applyFont="1" applyFill="1"/>
    <xf numFmtId="0" fontId="25" fillId="2" borderId="0" xfId="0" applyFont="1" applyFill="1" applyAlignment="1">
      <alignment horizontal="center" vertical="center"/>
    </xf>
    <xf numFmtId="0" fontId="26" fillId="0" borderId="0" xfId="0" applyFont="1" applyAlignment="1">
      <alignment vertical="center"/>
    </xf>
    <xf numFmtId="0" fontId="26" fillId="2" borderId="0" xfId="0" quotePrefix="1" applyFont="1" applyFill="1" applyAlignment="1">
      <alignment horizontal="center" vertical="center"/>
    </xf>
    <xf numFmtId="0" fontId="27" fillId="2" borderId="0" xfId="0" applyFont="1" applyFill="1"/>
    <xf numFmtId="0" fontId="28" fillId="2" borderId="0" xfId="0" applyFont="1" applyFill="1"/>
    <xf numFmtId="174" fontId="5" fillId="2" borderId="0" xfId="0" applyNumberFormat="1" applyFont="1" applyFill="1"/>
    <xf numFmtId="0" fontId="29" fillId="2" borderId="0" xfId="0" applyFont="1" applyFill="1" applyAlignment="1">
      <alignment horizontal="left" vertical="center"/>
    </xf>
    <xf numFmtId="166" fontId="5" fillId="2" borderId="0" xfId="0" applyNumberFormat="1" applyFont="1" applyFill="1" applyAlignment="1">
      <alignment horizontal="center" vertical="center" wrapText="1"/>
    </xf>
    <xf numFmtId="0" fontId="7" fillId="2" borderId="1" xfId="0" applyFont="1" applyFill="1" applyBorder="1" applyAlignment="1">
      <alignment horizontal="center" vertical="center"/>
    </xf>
    <xf numFmtId="0" fontId="7" fillId="2" borderId="7" xfId="0" applyFont="1" applyFill="1" applyBorder="1" applyAlignment="1">
      <alignment horizontal="center"/>
    </xf>
    <xf numFmtId="0" fontId="7" fillId="2" borderId="5" xfId="0" applyFont="1" applyFill="1" applyBorder="1" applyAlignment="1">
      <alignment horizontal="center"/>
    </xf>
    <xf numFmtId="0" fontId="7" fillId="2" borderId="8" xfId="0" applyFont="1" applyFill="1" applyBorder="1" applyAlignment="1">
      <alignment horizontal="center"/>
    </xf>
    <xf numFmtId="0" fontId="7" fillId="2" borderId="9" xfId="0" applyFont="1" applyFill="1" applyBorder="1" applyAlignment="1">
      <alignment horizontal="center"/>
    </xf>
    <xf numFmtId="0" fontId="8" fillId="2" borderId="1" xfId="0" applyFont="1" applyFill="1" applyBorder="1" applyAlignment="1">
      <alignment horizontal="center" vertical="center" wrapText="1"/>
    </xf>
    <xf numFmtId="0" fontId="8" fillId="0" borderId="10"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1"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6" xfId="0" applyFont="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center"/>
    </xf>
    <xf numFmtId="0" fontId="7" fillId="2" borderId="6" xfId="0" applyFont="1" applyFill="1" applyBorder="1" applyAlignment="1">
      <alignment horizontal="center"/>
    </xf>
    <xf numFmtId="0" fontId="8" fillId="2" borderId="10" xfId="0" applyFont="1" applyFill="1" applyBorder="1" applyAlignment="1">
      <alignment horizontal="center" wrapText="1"/>
    </xf>
    <xf numFmtId="0" fontId="8" fillId="2" borderId="8" xfId="0" applyFont="1" applyFill="1" applyBorder="1" applyAlignment="1">
      <alignment horizontal="center" wrapText="1"/>
    </xf>
    <xf numFmtId="0" fontId="8" fillId="2" borderId="9" xfId="0" applyFont="1" applyFill="1" applyBorder="1" applyAlignment="1">
      <alignment horizontal="center" wrapText="1"/>
    </xf>
    <xf numFmtId="0" fontId="8" fillId="2" borderId="11" xfId="0" applyFont="1" applyFill="1" applyBorder="1" applyAlignment="1">
      <alignment horizontal="center"/>
    </xf>
    <xf numFmtId="0" fontId="8" fillId="2" borderId="3" xfId="0" applyFont="1" applyFill="1" applyBorder="1" applyAlignment="1">
      <alignment horizontal="center"/>
    </xf>
    <xf numFmtId="0" fontId="8" fillId="2" borderId="4" xfId="0" applyFont="1" applyFill="1" applyBorder="1" applyAlignment="1">
      <alignment horizontal="center"/>
    </xf>
    <xf numFmtId="164" fontId="8" fillId="0" borderId="1" xfId="0" applyNumberFormat="1" applyFont="1" applyBorder="1" applyAlignment="1">
      <alignment horizontal="center"/>
    </xf>
    <xf numFmtId="0" fontId="20" fillId="2" borderId="0" xfId="0" applyFont="1" applyFill="1" applyAlignment="1">
      <alignment horizontal="left" vertical="center"/>
    </xf>
    <xf numFmtId="0" fontId="15" fillId="0" borderId="0" xfId="0" applyFont="1" applyAlignment="1">
      <alignment vertical="center" wrapText="1"/>
    </xf>
    <xf numFmtId="0" fontId="7" fillId="2" borderId="10"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10"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8" fillId="2" borderId="11" xfId="0" applyFont="1" applyFill="1" applyBorder="1" applyAlignment="1">
      <alignment horizontal="center" wrapText="1"/>
    </xf>
    <xf numFmtId="0" fontId="8" fillId="2" borderId="3" xfId="0" applyFont="1" applyFill="1" applyBorder="1" applyAlignment="1">
      <alignment horizontal="center" wrapText="1"/>
    </xf>
    <xf numFmtId="0" fontId="8" fillId="2" borderId="4" xfId="0" applyFont="1" applyFill="1" applyBorder="1" applyAlignment="1">
      <alignment horizontal="center" wrapText="1"/>
    </xf>
    <xf numFmtId="0" fontId="8" fillId="2" borderId="7" xfId="0" applyFont="1" applyFill="1" applyBorder="1" applyAlignment="1">
      <alignment horizontal="center"/>
    </xf>
    <xf numFmtId="0" fontId="8" fillId="2" borderId="5" xfId="0" applyFont="1" applyFill="1" applyBorder="1" applyAlignment="1">
      <alignment horizontal="center"/>
    </xf>
    <xf numFmtId="0" fontId="8" fillId="2" borderId="6" xfId="0" applyFont="1" applyFill="1" applyBorder="1" applyAlignment="1">
      <alignment horizontal="center"/>
    </xf>
    <xf numFmtId="0" fontId="8" fillId="0" borderId="7" xfId="0" applyFont="1" applyBorder="1" applyAlignment="1">
      <alignment horizontal="center"/>
    </xf>
    <xf numFmtId="0" fontId="8" fillId="0" borderId="5" xfId="0" applyFont="1" applyBorder="1" applyAlignment="1">
      <alignment horizontal="center"/>
    </xf>
    <xf numFmtId="0" fontId="8" fillId="0" borderId="6" xfId="0" applyFont="1" applyBorder="1" applyAlignment="1">
      <alignment horizontal="center"/>
    </xf>
    <xf numFmtId="0" fontId="20" fillId="2" borderId="0" xfId="0" applyFont="1" applyFill="1" applyAlignment="1">
      <alignment horizontal="left" vertical="center" wrapText="1"/>
    </xf>
    <xf numFmtId="0" fontId="20" fillId="2" borderId="0" xfId="0" applyFont="1" applyFill="1" applyAlignment="1">
      <alignment vertical="center" wrapText="1"/>
    </xf>
    <xf numFmtId="0" fontId="17" fillId="5" borderId="7" xfId="0" applyFont="1" applyFill="1" applyBorder="1" applyAlignment="1">
      <alignment horizontal="center" vertical="center"/>
    </xf>
    <xf numFmtId="0" fontId="17" fillId="5" borderId="6" xfId="0" applyFont="1" applyFill="1" applyBorder="1" applyAlignment="1">
      <alignment horizontal="center" vertical="center"/>
    </xf>
    <xf numFmtId="0" fontId="5" fillId="2" borderId="13" xfId="0" applyFont="1" applyFill="1" applyBorder="1" applyAlignment="1">
      <alignment horizontal="center" vertical="center" wrapText="1"/>
    </xf>
    <xf numFmtId="0" fontId="7" fillId="5" borderId="7" xfId="0" applyFont="1" applyFill="1" applyBorder="1" applyAlignment="1">
      <alignment horizontal="center" vertical="center"/>
    </xf>
    <xf numFmtId="0" fontId="7" fillId="5" borderId="6" xfId="0" applyFont="1" applyFill="1" applyBorder="1" applyAlignment="1">
      <alignment horizontal="center" vertical="center"/>
    </xf>
    <xf numFmtId="0" fontId="8" fillId="2" borderId="1" xfId="0" applyFont="1" applyFill="1" applyBorder="1" applyAlignment="1">
      <alignment horizontal="center" vertical="center"/>
    </xf>
    <xf numFmtId="0" fontId="15" fillId="2" borderId="0" xfId="0" applyFont="1" applyFill="1" applyAlignment="1">
      <alignment horizontal="left" wrapText="1"/>
    </xf>
    <xf numFmtId="0" fontId="7" fillId="0" borderId="1" xfId="0" applyFont="1" applyBorder="1" applyAlignment="1">
      <alignment horizontal="center" vertical="center"/>
    </xf>
  </cellXfs>
  <cellStyles count="7">
    <cellStyle name="Comma" xfId="1" builtinId="3"/>
    <cellStyle name="Comma 2 2" xfId="4" xr:uid="{5061FED0-925B-4B69-B76F-506584511F5A}"/>
    <cellStyle name="Normal" xfId="0" builtinId="0"/>
    <cellStyle name="Normal 2" xfId="6" xr:uid="{40C27C8F-3D24-4D11-8DE0-E8E5E02FAE33}"/>
    <cellStyle name="Normal 3" xfId="3" xr:uid="{E8871FA0-6552-4DDC-BCB8-5619732826E3}"/>
    <cellStyle name="Percent" xfId="2" builtinId="5"/>
    <cellStyle name="Percent 2" xfId="5" xr:uid="{27255CC0-E573-4AB2-9D05-A2E8D1AD5934}"/>
  </cellStyles>
  <dxfs count="540">
    <dxf>
      <numFmt numFmtId="176" formatCode="."/>
    </dxf>
    <dxf>
      <numFmt numFmtId="178" formatCode="0;\-0;\-;@"/>
    </dxf>
    <dxf>
      <numFmt numFmtId="176" formatCode="."/>
    </dxf>
    <dxf>
      <numFmt numFmtId="176" formatCode="."/>
    </dxf>
    <dxf>
      <numFmt numFmtId="181" formatCode="\-"/>
    </dxf>
    <dxf>
      <numFmt numFmtId="176" formatCode="."/>
    </dxf>
    <dxf>
      <numFmt numFmtId="176" formatCode="."/>
    </dxf>
    <dxf>
      <numFmt numFmtId="176" formatCode="."/>
    </dxf>
    <dxf>
      <numFmt numFmtId="176" formatCode="."/>
    </dxf>
    <dxf>
      <numFmt numFmtId="176" formatCode="."/>
    </dxf>
    <dxf>
      <numFmt numFmtId="178" formatCode="0;\-0;\-;@"/>
    </dxf>
    <dxf>
      <numFmt numFmtId="177" formatCode="0.0;\-0.0;;@"/>
    </dxf>
    <dxf>
      <numFmt numFmtId="176" formatCode="."/>
    </dxf>
    <dxf>
      <numFmt numFmtId="176" formatCode="."/>
    </dxf>
    <dxf>
      <numFmt numFmtId="178" formatCode="0;\-0;\-;@"/>
    </dxf>
    <dxf>
      <numFmt numFmtId="176" formatCode="."/>
    </dxf>
    <dxf>
      <numFmt numFmtId="177" formatCode="0.0;\-0.0;;@"/>
    </dxf>
    <dxf>
      <numFmt numFmtId="176" formatCode="."/>
    </dxf>
    <dxf>
      <numFmt numFmtId="176" formatCode="."/>
    </dxf>
    <dxf>
      <numFmt numFmtId="176" formatCode="."/>
    </dxf>
    <dxf>
      <numFmt numFmtId="176" formatCode="."/>
    </dxf>
    <dxf>
      <numFmt numFmtId="176" formatCode="."/>
    </dxf>
    <dxf>
      <numFmt numFmtId="178" formatCode="0;\-0;\-;@"/>
    </dxf>
    <dxf>
      <numFmt numFmtId="176" formatCode="."/>
    </dxf>
    <dxf>
      <numFmt numFmtId="176" formatCode="."/>
    </dxf>
    <dxf>
      <numFmt numFmtId="178" formatCode="0;\-0;\-;@"/>
    </dxf>
    <dxf>
      <numFmt numFmtId="178" formatCode="0;\-0;\-;@"/>
    </dxf>
    <dxf>
      <numFmt numFmtId="178" formatCode="0;\-0;\-;@"/>
    </dxf>
    <dxf>
      <numFmt numFmtId="176" formatCode="."/>
    </dxf>
    <dxf>
      <numFmt numFmtId="176" formatCode="."/>
    </dxf>
    <dxf>
      <numFmt numFmtId="176" formatCode="."/>
    </dxf>
    <dxf>
      <numFmt numFmtId="176" formatCode="."/>
    </dxf>
    <dxf>
      <numFmt numFmtId="176" formatCode="."/>
    </dxf>
    <dxf>
      <numFmt numFmtId="176" formatCode="."/>
    </dxf>
    <dxf>
      <numFmt numFmtId="176" formatCode="."/>
    </dxf>
    <dxf>
      <numFmt numFmtId="176" formatCode="."/>
    </dxf>
    <dxf>
      <numFmt numFmtId="176" formatCode="."/>
    </dxf>
    <dxf>
      <numFmt numFmtId="176" formatCode="."/>
    </dxf>
    <dxf>
      <numFmt numFmtId="176" formatCode="."/>
    </dxf>
    <dxf>
      <numFmt numFmtId="176" formatCode="."/>
    </dxf>
    <dxf>
      <numFmt numFmtId="176" formatCode="."/>
    </dxf>
    <dxf>
      <numFmt numFmtId="176" formatCode="."/>
    </dxf>
    <dxf>
      <numFmt numFmtId="176" formatCode="."/>
    </dxf>
    <dxf>
      <numFmt numFmtId="176" formatCode="."/>
    </dxf>
    <dxf>
      <numFmt numFmtId="176" formatCode="."/>
    </dxf>
    <dxf>
      <numFmt numFmtId="176" formatCode="."/>
    </dxf>
    <dxf>
      <numFmt numFmtId="176" formatCode="."/>
    </dxf>
    <dxf>
      <numFmt numFmtId="176" formatCode="."/>
    </dxf>
    <dxf>
      <numFmt numFmtId="176" formatCode="."/>
    </dxf>
    <dxf>
      <numFmt numFmtId="176" formatCode="."/>
    </dxf>
    <dxf>
      <numFmt numFmtId="176" formatCode="."/>
    </dxf>
    <dxf>
      <numFmt numFmtId="176" formatCode="."/>
    </dxf>
    <dxf>
      <numFmt numFmtId="176" formatCode="."/>
    </dxf>
    <dxf>
      <numFmt numFmtId="176" formatCode="."/>
    </dxf>
    <dxf>
      <numFmt numFmtId="176" formatCode="."/>
    </dxf>
    <dxf>
      <numFmt numFmtId="176" formatCode="."/>
    </dxf>
    <dxf>
      <numFmt numFmtId="176" formatCode="."/>
    </dxf>
    <dxf>
      <numFmt numFmtId="176" formatCode="."/>
    </dxf>
    <dxf>
      <numFmt numFmtId="176" formatCode="."/>
    </dxf>
    <dxf>
      <numFmt numFmtId="176" formatCode="."/>
    </dxf>
    <dxf>
      <numFmt numFmtId="176" formatCode="."/>
    </dxf>
    <dxf>
      <numFmt numFmtId="176" formatCode="."/>
    </dxf>
    <dxf>
      <numFmt numFmtId="176" formatCode="."/>
    </dxf>
    <dxf>
      <numFmt numFmtId="176" formatCode="."/>
    </dxf>
    <dxf>
      <numFmt numFmtId="176" formatCode="."/>
    </dxf>
    <dxf>
      <numFmt numFmtId="176" formatCode="."/>
    </dxf>
    <dxf>
      <numFmt numFmtId="176" formatCode="."/>
    </dxf>
    <dxf>
      <numFmt numFmtId="176" formatCode="."/>
    </dxf>
    <dxf>
      <numFmt numFmtId="176" formatCode="."/>
    </dxf>
    <dxf>
      <numFmt numFmtId="176" formatCode="."/>
    </dxf>
    <dxf>
      <numFmt numFmtId="176" formatCode="."/>
    </dxf>
    <dxf>
      <numFmt numFmtId="176" formatCode="."/>
    </dxf>
    <dxf>
      <numFmt numFmtId="176" formatCode="."/>
    </dxf>
    <dxf>
      <numFmt numFmtId="177" formatCode="0.0;\-0.0;;@"/>
    </dxf>
    <dxf>
      <numFmt numFmtId="176" formatCode="."/>
    </dxf>
    <dxf>
      <numFmt numFmtId="176" formatCode="."/>
    </dxf>
    <dxf>
      <numFmt numFmtId="176" formatCode="."/>
    </dxf>
    <dxf>
      <numFmt numFmtId="176" formatCode="."/>
    </dxf>
    <dxf>
      <numFmt numFmtId="176" formatCode="."/>
    </dxf>
    <dxf>
      <numFmt numFmtId="176" formatCode="."/>
    </dxf>
    <dxf>
      <numFmt numFmtId="176" formatCode="."/>
    </dxf>
    <dxf>
      <numFmt numFmtId="176" formatCode="."/>
    </dxf>
    <dxf>
      <numFmt numFmtId="176" formatCode="."/>
    </dxf>
    <dxf>
      <numFmt numFmtId="176" formatCode="."/>
    </dxf>
    <dxf>
      <numFmt numFmtId="176" formatCode="."/>
    </dxf>
    <dxf>
      <numFmt numFmtId="176" formatCode="."/>
    </dxf>
    <dxf>
      <numFmt numFmtId="176" formatCode="."/>
    </dxf>
    <dxf>
      <numFmt numFmtId="176" formatCode="."/>
    </dxf>
    <dxf>
      <numFmt numFmtId="176" formatCode="."/>
    </dxf>
    <dxf>
      <numFmt numFmtId="176" formatCode="."/>
    </dxf>
    <dxf>
      <numFmt numFmtId="176" formatCode="."/>
    </dxf>
    <dxf>
      <numFmt numFmtId="176" formatCode="."/>
    </dxf>
    <dxf>
      <numFmt numFmtId="176" formatCode="."/>
    </dxf>
    <dxf>
      <numFmt numFmtId="176" formatCode="."/>
    </dxf>
    <dxf>
      <numFmt numFmtId="176" formatCode="."/>
    </dxf>
    <dxf>
      <numFmt numFmtId="176" formatCode="."/>
    </dxf>
    <dxf>
      <numFmt numFmtId="176" formatCode="."/>
    </dxf>
    <dxf>
      <numFmt numFmtId="176" formatCode="."/>
    </dxf>
    <dxf>
      <numFmt numFmtId="176" formatCode="."/>
    </dxf>
    <dxf>
      <numFmt numFmtId="176" formatCode="."/>
    </dxf>
    <dxf>
      <numFmt numFmtId="176" formatCode="."/>
    </dxf>
    <dxf>
      <numFmt numFmtId="176" formatCode="."/>
    </dxf>
    <dxf>
      <numFmt numFmtId="176" formatCode="."/>
    </dxf>
    <dxf>
      <numFmt numFmtId="176" formatCode="."/>
    </dxf>
    <dxf>
      <numFmt numFmtId="176" formatCode="."/>
    </dxf>
    <dxf>
      <numFmt numFmtId="176" formatCode="."/>
    </dxf>
    <dxf>
      <numFmt numFmtId="176" formatCode="."/>
    </dxf>
    <dxf>
      <numFmt numFmtId="176" formatCode="."/>
    </dxf>
    <dxf>
      <numFmt numFmtId="176" formatCode="."/>
    </dxf>
    <dxf>
      <numFmt numFmtId="176" formatCode="."/>
    </dxf>
    <dxf>
      <numFmt numFmtId="176" formatCode="."/>
    </dxf>
    <dxf>
      <numFmt numFmtId="176" formatCode="."/>
    </dxf>
    <dxf>
      <numFmt numFmtId="176" formatCode="."/>
    </dxf>
    <dxf>
      <numFmt numFmtId="177" formatCode="0.0;\-0.0;;@"/>
    </dxf>
    <dxf>
      <numFmt numFmtId="176" formatCode="."/>
    </dxf>
    <dxf>
      <numFmt numFmtId="176" formatCode="."/>
    </dxf>
    <dxf>
      <numFmt numFmtId="177" formatCode="0.0;\-0.0;;@"/>
    </dxf>
    <dxf>
      <numFmt numFmtId="176" formatCode="."/>
    </dxf>
    <dxf>
      <numFmt numFmtId="176" formatCode="."/>
    </dxf>
    <dxf>
      <numFmt numFmtId="177" formatCode="0.0;\-0.0;;@"/>
    </dxf>
    <dxf>
      <numFmt numFmtId="176" formatCode="."/>
    </dxf>
    <dxf>
      <numFmt numFmtId="176" formatCode="."/>
    </dxf>
    <dxf>
      <numFmt numFmtId="177" formatCode="0.0;\-0.0;;@"/>
    </dxf>
    <dxf>
      <numFmt numFmtId="176" formatCode="."/>
    </dxf>
    <dxf>
      <numFmt numFmtId="176" formatCode="."/>
    </dxf>
    <dxf>
      <numFmt numFmtId="177" formatCode="0.0;\-0.0;;@"/>
    </dxf>
    <dxf>
      <numFmt numFmtId="176" formatCode="."/>
    </dxf>
    <dxf>
      <numFmt numFmtId="176" formatCode="."/>
    </dxf>
    <dxf>
      <numFmt numFmtId="177" formatCode="0.0;\-0.0;;@"/>
    </dxf>
    <dxf>
      <numFmt numFmtId="176" formatCode="."/>
    </dxf>
    <dxf>
      <numFmt numFmtId="178" formatCode="0;\-0;\-;@"/>
    </dxf>
    <dxf>
      <numFmt numFmtId="176" formatCode="."/>
    </dxf>
    <dxf>
      <numFmt numFmtId="178" formatCode="0;\-0;\-;@"/>
    </dxf>
    <dxf>
      <numFmt numFmtId="176" formatCode="."/>
    </dxf>
    <dxf>
      <numFmt numFmtId="178" formatCode="0;\-0;\-;@"/>
    </dxf>
    <dxf>
      <numFmt numFmtId="176" formatCode="."/>
    </dxf>
    <dxf>
      <numFmt numFmtId="178" formatCode="0;\-0;\-;@"/>
    </dxf>
    <dxf>
      <numFmt numFmtId="176" formatCode="."/>
    </dxf>
    <dxf>
      <numFmt numFmtId="178" formatCode="0;\-0;\-;@"/>
    </dxf>
    <dxf>
      <numFmt numFmtId="176" formatCode="."/>
    </dxf>
    <dxf>
      <numFmt numFmtId="178" formatCode="0;\-0;\-;@"/>
    </dxf>
    <dxf>
      <numFmt numFmtId="176" formatCode="."/>
    </dxf>
    <dxf>
      <numFmt numFmtId="178" formatCode="0;\-0;\-;@"/>
    </dxf>
    <dxf>
      <numFmt numFmtId="176" formatCode="."/>
    </dxf>
    <dxf>
      <numFmt numFmtId="178" formatCode="0;\-0;\-;@"/>
    </dxf>
    <dxf>
      <numFmt numFmtId="176" formatCode="."/>
    </dxf>
    <dxf>
      <numFmt numFmtId="178" formatCode="0;\-0;\-;@"/>
    </dxf>
    <dxf>
      <numFmt numFmtId="178" formatCode="0;\-0;\-;@"/>
    </dxf>
    <dxf>
      <numFmt numFmtId="177" formatCode="0.0;\-0.0;;@"/>
    </dxf>
    <dxf>
      <numFmt numFmtId="176" formatCode="."/>
    </dxf>
    <dxf>
      <numFmt numFmtId="176" formatCode="."/>
    </dxf>
    <dxf>
      <numFmt numFmtId="177" formatCode="0.0;\-0.0;;@"/>
    </dxf>
    <dxf>
      <numFmt numFmtId="176" formatCode="."/>
    </dxf>
    <dxf>
      <numFmt numFmtId="176" formatCode="."/>
    </dxf>
    <dxf>
      <numFmt numFmtId="177" formatCode="0.0;\-0.0;;@"/>
    </dxf>
    <dxf>
      <numFmt numFmtId="176" formatCode="."/>
    </dxf>
    <dxf>
      <numFmt numFmtId="176" formatCode="."/>
    </dxf>
    <dxf>
      <numFmt numFmtId="177" formatCode="0.0;\-0.0;;@"/>
    </dxf>
    <dxf>
      <numFmt numFmtId="176" formatCode="."/>
    </dxf>
    <dxf>
      <numFmt numFmtId="176" formatCode="."/>
    </dxf>
    <dxf>
      <numFmt numFmtId="177" formatCode="0.0;\-0.0;;@"/>
    </dxf>
    <dxf>
      <numFmt numFmtId="176" formatCode="."/>
    </dxf>
    <dxf>
      <numFmt numFmtId="176" formatCode="."/>
    </dxf>
    <dxf>
      <numFmt numFmtId="177" formatCode="0.0;\-0.0;;@"/>
    </dxf>
    <dxf>
      <numFmt numFmtId="176" formatCode="."/>
    </dxf>
    <dxf>
      <numFmt numFmtId="176" formatCode="."/>
    </dxf>
    <dxf>
      <numFmt numFmtId="177" formatCode="0.0;\-0.0;;@"/>
    </dxf>
    <dxf>
      <numFmt numFmtId="176" formatCode="."/>
    </dxf>
    <dxf>
      <numFmt numFmtId="176" formatCode="."/>
    </dxf>
    <dxf>
      <numFmt numFmtId="177" formatCode="0.0;\-0.0;;@"/>
    </dxf>
    <dxf>
      <numFmt numFmtId="176" formatCode="."/>
    </dxf>
    <dxf>
      <numFmt numFmtId="176" formatCode="."/>
    </dxf>
    <dxf>
      <numFmt numFmtId="177" formatCode="0.0;\-0.0;;@"/>
    </dxf>
    <dxf>
      <numFmt numFmtId="176" formatCode="."/>
    </dxf>
    <dxf>
      <numFmt numFmtId="176" formatCode="."/>
    </dxf>
    <dxf>
      <numFmt numFmtId="177" formatCode="0.0;\-0.0;;@"/>
    </dxf>
    <dxf>
      <numFmt numFmtId="176" formatCode="."/>
    </dxf>
    <dxf>
      <numFmt numFmtId="178" formatCode="0;\-0;\-;@"/>
    </dxf>
    <dxf>
      <numFmt numFmtId="177" formatCode="0.0;\-0.0;;@"/>
    </dxf>
    <dxf>
      <numFmt numFmtId="176" formatCode="."/>
    </dxf>
    <dxf>
      <numFmt numFmtId="176" formatCode="."/>
    </dxf>
    <dxf>
      <numFmt numFmtId="177" formatCode="0.0;\-0.0;;@"/>
    </dxf>
    <dxf>
      <numFmt numFmtId="176" formatCode="."/>
    </dxf>
    <dxf>
      <numFmt numFmtId="176" formatCode="."/>
    </dxf>
    <dxf>
      <numFmt numFmtId="176" formatCode="."/>
    </dxf>
    <dxf>
      <numFmt numFmtId="176" formatCode="."/>
    </dxf>
    <dxf>
      <numFmt numFmtId="176" formatCode="."/>
    </dxf>
    <dxf>
      <numFmt numFmtId="178" formatCode="0;\-0;\-;@"/>
    </dxf>
    <dxf>
      <numFmt numFmtId="176" formatCode="."/>
    </dxf>
    <dxf>
      <numFmt numFmtId="178" formatCode="0;\-0;\-;@"/>
    </dxf>
    <dxf>
      <numFmt numFmtId="176" formatCode="."/>
    </dxf>
    <dxf>
      <numFmt numFmtId="178" formatCode="0;\-0;\-;@"/>
    </dxf>
    <dxf>
      <numFmt numFmtId="176" formatCode="."/>
    </dxf>
    <dxf>
      <numFmt numFmtId="176" formatCode="."/>
    </dxf>
    <dxf>
      <numFmt numFmtId="176" formatCode="."/>
    </dxf>
    <dxf>
      <numFmt numFmtId="176" formatCode="."/>
    </dxf>
    <dxf>
      <numFmt numFmtId="176" formatCode="."/>
    </dxf>
    <dxf>
      <numFmt numFmtId="176" formatCode="."/>
    </dxf>
    <dxf>
      <numFmt numFmtId="176" formatCode="."/>
    </dxf>
    <dxf>
      <numFmt numFmtId="176" formatCode="."/>
    </dxf>
    <dxf>
      <numFmt numFmtId="1" formatCode="0"/>
    </dxf>
    <dxf>
      <numFmt numFmtId="176" formatCode="."/>
    </dxf>
    <dxf>
      <numFmt numFmtId="1" formatCode="0"/>
    </dxf>
    <dxf>
      <numFmt numFmtId="176" formatCode="."/>
    </dxf>
    <dxf>
      <numFmt numFmtId="181" formatCode="\-"/>
    </dxf>
    <dxf>
      <numFmt numFmtId="176" formatCode="."/>
    </dxf>
    <dxf>
      <numFmt numFmtId="176" formatCode="."/>
    </dxf>
    <dxf>
      <numFmt numFmtId="176" formatCode="."/>
    </dxf>
    <dxf>
      <numFmt numFmtId="178" formatCode="0;\-0;\-;@"/>
    </dxf>
    <dxf>
      <numFmt numFmtId="177" formatCode="0.0;\-0.0;;@"/>
    </dxf>
    <dxf>
      <numFmt numFmtId="176" formatCode="."/>
    </dxf>
    <dxf>
      <numFmt numFmtId="176" formatCode="."/>
    </dxf>
    <dxf>
      <numFmt numFmtId="176" formatCode="."/>
    </dxf>
    <dxf>
      <numFmt numFmtId="178" formatCode="0;\-0;\-;@"/>
    </dxf>
    <dxf>
      <numFmt numFmtId="176" formatCode="."/>
    </dxf>
    <dxf>
      <numFmt numFmtId="178" formatCode="0;\-0;\-;@"/>
    </dxf>
    <dxf>
      <numFmt numFmtId="176" formatCode="."/>
    </dxf>
    <dxf>
      <numFmt numFmtId="176" formatCode="."/>
    </dxf>
    <dxf>
      <numFmt numFmtId="176" formatCode="."/>
    </dxf>
    <dxf>
      <numFmt numFmtId="176" formatCode="."/>
    </dxf>
    <dxf>
      <numFmt numFmtId="177" formatCode="0.0;\-0.0;;@"/>
    </dxf>
    <dxf>
      <numFmt numFmtId="176" formatCode="."/>
    </dxf>
    <dxf>
      <numFmt numFmtId="176" formatCode="."/>
    </dxf>
    <dxf>
      <numFmt numFmtId="176" formatCode="."/>
    </dxf>
    <dxf>
      <numFmt numFmtId="181" formatCode="\-"/>
    </dxf>
    <dxf>
      <numFmt numFmtId="176" formatCode="."/>
    </dxf>
    <dxf>
      <numFmt numFmtId="176" formatCode="."/>
    </dxf>
    <dxf>
      <numFmt numFmtId="176" formatCode="."/>
    </dxf>
    <dxf>
      <numFmt numFmtId="176" formatCode="."/>
    </dxf>
    <dxf>
      <numFmt numFmtId="176" formatCode="."/>
    </dxf>
    <dxf>
      <numFmt numFmtId="176" formatCode="."/>
    </dxf>
    <dxf>
      <numFmt numFmtId="176" formatCode="."/>
    </dxf>
    <dxf>
      <numFmt numFmtId="176" formatCode="."/>
    </dxf>
    <dxf>
      <numFmt numFmtId="178" formatCode="0;\-0;\-;@"/>
    </dxf>
    <dxf>
      <numFmt numFmtId="177" formatCode="0.0;\-0.0;;@"/>
    </dxf>
    <dxf>
      <numFmt numFmtId="176" formatCode="."/>
    </dxf>
    <dxf>
      <numFmt numFmtId="176" formatCode="."/>
    </dxf>
    <dxf>
      <numFmt numFmtId="176" formatCode="."/>
    </dxf>
    <dxf>
      <numFmt numFmtId="178" formatCode="0;\-0;\-;@"/>
    </dxf>
    <dxf>
      <numFmt numFmtId="176" formatCode="."/>
    </dxf>
    <dxf>
      <numFmt numFmtId="176" formatCode="."/>
    </dxf>
    <dxf>
      <numFmt numFmtId="176" formatCode="."/>
    </dxf>
    <dxf>
      <numFmt numFmtId="176" formatCode="."/>
    </dxf>
    <dxf>
      <numFmt numFmtId="176" formatCode="."/>
    </dxf>
    <dxf>
      <numFmt numFmtId="177" formatCode="0.0;\-0.0;;@"/>
    </dxf>
    <dxf>
      <numFmt numFmtId="176" formatCode="."/>
    </dxf>
    <dxf>
      <numFmt numFmtId="176" formatCode="."/>
    </dxf>
    <dxf>
      <numFmt numFmtId="176" formatCode="."/>
    </dxf>
    <dxf>
      <numFmt numFmtId="176" formatCode="."/>
    </dxf>
    <dxf>
      <numFmt numFmtId="176" formatCode="."/>
    </dxf>
    <dxf>
      <numFmt numFmtId="176" formatCode="."/>
    </dxf>
    <dxf>
      <numFmt numFmtId="177" formatCode="0.0;\-0.0;;@"/>
    </dxf>
    <dxf>
      <numFmt numFmtId="176" formatCode="."/>
    </dxf>
    <dxf>
      <numFmt numFmtId="176" formatCode="."/>
    </dxf>
    <dxf>
      <numFmt numFmtId="176" formatCode="."/>
    </dxf>
    <dxf>
      <numFmt numFmtId="178" formatCode="0;\-0;\-;@"/>
    </dxf>
    <dxf>
      <numFmt numFmtId="176" formatCode="."/>
    </dxf>
    <dxf>
      <numFmt numFmtId="178" formatCode="0;\-0;\-;@"/>
    </dxf>
    <dxf>
      <numFmt numFmtId="176" formatCode="."/>
    </dxf>
    <dxf>
      <numFmt numFmtId="176" formatCode="."/>
    </dxf>
    <dxf>
      <numFmt numFmtId="177" formatCode="0.0;\-0.0;;@"/>
    </dxf>
    <dxf>
      <numFmt numFmtId="176" formatCode="."/>
    </dxf>
    <dxf>
      <numFmt numFmtId="176" formatCode="."/>
    </dxf>
    <dxf>
      <numFmt numFmtId="176" formatCode="."/>
    </dxf>
    <dxf>
      <numFmt numFmtId="178" formatCode="0;\-0;\-;@"/>
    </dxf>
    <dxf>
      <numFmt numFmtId="176" formatCode="."/>
    </dxf>
    <dxf>
      <numFmt numFmtId="178" formatCode="0;\-0;\-;@"/>
    </dxf>
    <dxf>
      <numFmt numFmtId="176" formatCode="."/>
    </dxf>
    <dxf>
      <numFmt numFmtId="177" formatCode="0.0;\-0.0;;@"/>
    </dxf>
    <dxf>
      <numFmt numFmtId="176" formatCode="."/>
    </dxf>
    <dxf>
      <numFmt numFmtId="176" formatCode="."/>
    </dxf>
    <dxf>
      <numFmt numFmtId="176" formatCode="."/>
    </dxf>
    <dxf>
      <numFmt numFmtId="178" formatCode="0;\-0;\-;@"/>
    </dxf>
    <dxf>
      <numFmt numFmtId="176" formatCode="."/>
    </dxf>
    <dxf>
      <numFmt numFmtId="177" formatCode="0.0;\-0.0;;@"/>
    </dxf>
    <dxf>
      <numFmt numFmtId="176" formatCode="."/>
    </dxf>
    <dxf>
      <numFmt numFmtId="176" formatCode="."/>
    </dxf>
    <dxf>
      <numFmt numFmtId="176" formatCode="."/>
    </dxf>
    <dxf>
      <numFmt numFmtId="177" formatCode="0.0;\-0.0;;@"/>
    </dxf>
    <dxf>
      <numFmt numFmtId="176" formatCode="."/>
    </dxf>
    <dxf>
      <numFmt numFmtId="176" formatCode="."/>
    </dxf>
    <dxf>
      <numFmt numFmtId="177" formatCode="0.0;\-0.0;;@"/>
    </dxf>
    <dxf>
      <numFmt numFmtId="177" formatCode="0.0;\-0.0;;@"/>
    </dxf>
    <dxf>
      <numFmt numFmtId="176" formatCode="."/>
    </dxf>
    <dxf>
      <numFmt numFmtId="177" formatCode="0.0;\-0.0;;@"/>
    </dxf>
    <dxf>
      <numFmt numFmtId="178" formatCode="0;\-0;\-;@"/>
    </dxf>
    <dxf>
      <numFmt numFmtId="178" formatCode="0;\-0;\-;@"/>
    </dxf>
    <dxf>
      <numFmt numFmtId="176" formatCode="."/>
    </dxf>
    <dxf>
      <numFmt numFmtId="176" formatCode="."/>
    </dxf>
    <dxf>
      <numFmt numFmtId="176" formatCode="."/>
    </dxf>
    <dxf>
      <numFmt numFmtId="176" formatCode="."/>
    </dxf>
    <dxf>
      <numFmt numFmtId="176" formatCode="."/>
    </dxf>
    <dxf>
      <numFmt numFmtId="176" formatCode="."/>
    </dxf>
    <dxf>
      <numFmt numFmtId="176" formatCode="."/>
    </dxf>
    <dxf>
      <numFmt numFmtId="176" formatCode="."/>
    </dxf>
    <dxf>
      <numFmt numFmtId="176" formatCode="."/>
    </dxf>
    <dxf>
      <numFmt numFmtId="176" formatCode="."/>
    </dxf>
    <dxf>
      <numFmt numFmtId="176" formatCode="."/>
    </dxf>
    <dxf>
      <numFmt numFmtId="176" formatCode="."/>
    </dxf>
    <dxf>
      <numFmt numFmtId="176" formatCode="."/>
    </dxf>
    <dxf>
      <numFmt numFmtId="176" formatCode="."/>
    </dxf>
    <dxf>
      <numFmt numFmtId="176" formatCode="."/>
    </dxf>
    <dxf>
      <numFmt numFmtId="177" formatCode="0.0;\-0.0;;@"/>
    </dxf>
    <dxf>
      <numFmt numFmtId="176" formatCode="."/>
    </dxf>
    <dxf>
      <numFmt numFmtId="176" formatCode="."/>
    </dxf>
    <dxf>
      <numFmt numFmtId="176" formatCode="."/>
    </dxf>
    <dxf>
      <numFmt numFmtId="178" formatCode="0;\-0;\-;@"/>
    </dxf>
    <dxf>
      <numFmt numFmtId="176" formatCode="."/>
    </dxf>
    <dxf>
      <numFmt numFmtId="178" formatCode="0;\-0;\-;@"/>
    </dxf>
    <dxf>
      <numFmt numFmtId="176" formatCode="."/>
    </dxf>
    <dxf>
      <numFmt numFmtId="176" formatCode="."/>
    </dxf>
    <dxf>
      <numFmt numFmtId="177" formatCode="0.0;\-0.0;;@"/>
    </dxf>
    <dxf>
      <numFmt numFmtId="176" formatCode="."/>
    </dxf>
    <dxf>
      <numFmt numFmtId="176" formatCode="."/>
    </dxf>
    <dxf>
      <numFmt numFmtId="176" formatCode="."/>
    </dxf>
    <dxf>
      <numFmt numFmtId="178" formatCode="0;\-0;\-;@"/>
    </dxf>
    <dxf>
      <numFmt numFmtId="176" formatCode="."/>
    </dxf>
    <dxf>
      <numFmt numFmtId="178" formatCode="0;\-0;\-;@"/>
    </dxf>
    <dxf>
      <numFmt numFmtId="176" formatCode="."/>
    </dxf>
    <dxf>
      <numFmt numFmtId="177" formatCode="0.0;\-0.0;;@"/>
    </dxf>
    <dxf>
      <numFmt numFmtId="176" formatCode="."/>
    </dxf>
    <dxf>
      <numFmt numFmtId="176" formatCode="."/>
    </dxf>
    <dxf>
      <numFmt numFmtId="176" formatCode="."/>
    </dxf>
    <dxf>
      <numFmt numFmtId="178" formatCode="0;\-0;\-;@"/>
    </dxf>
    <dxf>
      <numFmt numFmtId="176" formatCode="."/>
    </dxf>
    <dxf>
      <numFmt numFmtId="177" formatCode="0.0;\-0.0;;@"/>
    </dxf>
    <dxf>
      <numFmt numFmtId="176" formatCode="."/>
    </dxf>
    <dxf>
      <numFmt numFmtId="176" formatCode="."/>
    </dxf>
    <dxf>
      <numFmt numFmtId="176" formatCode="."/>
    </dxf>
    <dxf>
      <numFmt numFmtId="176" formatCode="."/>
    </dxf>
    <dxf>
      <numFmt numFmtId="176" formatCode="."/>
    </dxf>
    <dxf>
      <numFmt numFmtId="177" formatCode="0.0;\-0.0;;@"/>
    </dxf>
    <dxf>
      <numFmt numFmtId="176" formatCode="."/>
    </dxf>
    <dxf>
      <numFmt numFmtId="176" formatCode="."/>
    </dxf>
    <dxf>
      <numFmt numFmtId="177" formatCode="0.0;\-0.0;;@"/>
    </dxf>
    <dxf>
      <numFmt numFmtId="176" formatCode="."/>
    </dxf>
    <dxf>
      <numFmt numFmtId="176" formatCode="."/>
    </dxf>
    <dxf>
      <numFmt numFmtId="177" formatCode="0.0;\-0.0;;@"/>
    </dxf>
    <dxf>
      <numFmt numFmtId="176" formatCode="."/>
    </dxf>
    <dxf>
      <numFmt numFmtId="177" formatCode="0.0;\-0.0;;@"/>
    </dxf>
    <dxf>
      <numFmt numFmtId="177" formatCode="0.0;\-0.0;;@"/>
    </dxf>
    <dxf>
      <numFmt numFmtId="176" formatCode="."/>
    </dxf>
    <dxf>
      <numFmt numFmtId="177" formatCode="0.0;\-0.0;;@"/>
    </dxf>
    <dxf>
      <numFmt numFmtId="176" formatCode="."/>
    </dxf>
    <dxf>
      <numFmt numFmtId="177" formatCode="0.0;\-0.0;;@"/>
    </dxf>
    <dxf>
      <numFmt numFmtId="176" formatCode="."/>
    </dxf>
    <dxf>
      <numFmt numFmtId="176" formatCode="."/>
    </dxf>
    <dxf>
      <numFmt numFmtId="176" formatCode="."/>
    </dxf>
    <dxf>
      <numFmt numFmtId="176" formatCode="."/>
    </dxf>
    <dxf>
      <numFmt numFmtId="176" formatCode="."/>
    </dxf>
    <dxf>
      <numFmt numFmtId="176" formatCode="."/>
    </dxf>
    <dxf>
      <numFmt numFmtId="1" formatCode="0"/>
    </dxf>
    <dxf>
      <numFmt numFmtId="176" formatCode="."/>
    </dxf>
    <dxf>
      <numFmt numFmtId="1" formatCode="0"/>
    </dxf>
    <dxf>
      <numFmt numFmtId="176" formatCode="."/>
    </dxf>
    <dxf>
      <numFmt numFmtId="181" formatCode="\-"/>
    </dxf>
    <dxf>
      <numFmt numFmtId="176" formatCode="."/>
    </dxf>
    <dxf>
      <numFmt numFmtId="176" formatCode="."/>
    </dxf>
    <dxf>
      <numFmt numFmtId="176" formatCode="."/>
    </dxf>
    <dxf>
      <numFmt numFmtId="178" formatCode="0;\-0;\-;@"/>
    </dxf>
    <dxf>
      <numFmt numFmtId="177" formatCode="0.0;\-0.0;;@"/>
    </dxf>
    <dxf>
      <numFmt numFmtId="176" formatCode="."/>
    </dxf>
    <dxf>
      <numFmt numFmtId="176" formatCode="."/>
    </dxf>
    <dxf>
      <numFmt numFmtId="176" formatCode="."/>
    </dxf>
    <dxf>
      <numFmt numFmtId="176" formatCode="."/>
    </dxf>
    <dxf>
      <numFmt numFmtId="176" formatCode="."/>
    </dxf>
    <dxf>
      <numFmt numFmtId="177" formatCode="0.0;\-0.0;;@"/>
    </dxf>
    <dxf>
      <numFmt numFmtId="176" formatCode="."/>
    </dxf>
    <dxf>
      <numFmt numFmtId="176" formatCode="."/>
    </dxf>
    <dxf>
      <numFmt numFmtId="181" formatCode="\-"/>
    </dxf>
    <dxf>
      <numFmt numFmtId="176" formatCode="."/>
    </dxf>
    <dxf>
      <numFmt numFmtId="176" formatCode="."/>
    </dxf>
    <dxf>
      <numFmt numFmtId="176" formatCode="."/>
    </dxf>
    <dxf>
      <numFmt numFmtId="176" formatCode="."/>
    </dxf>
    <dxf>
      <numFmt numFmtId="176" formatCode="."/>
    </dxf>
    <dxf>
      <numFmt numFmtId="176" formatCode="."/>
    </dxf>
    <dxf>
      <numFmt numFmtId="176" formatCode="."/>
    </dxf>
    <dxf>
      <numFmt numFmtId="176" formatCode="."/>
    </dxf>
    <dxf>
      <numFmt numFmtId="178" formatCode="0;\-0;\-;@"/>
    </dxf>
    <dxf>
      <numFmt numFmtId="177" formatCode="0.0;\-0.0;;@"/>
    </dxf>
    <dxf>
      <numFmt numFmtId="176" formatCode="."/>
    </dxf>
    <dxf>
      <numFmt numFmtId="176" formatCode="."/>
    </dxf>
    <dxf>
      <numFmt numFmtId="176" formatCode="."/>
    </dxf>
    <dxf>
      <numFmt numFmtId="178" formatCode="0;\-0;\-;@"/>
    </dxf>
    <dxf>
      <numFmt numFmtId="176" formatCode="."/>
    </dxf>
    <dxf>
      <numFmt numFmtId="178" formatCode="0;\-0;\-;@"/>
    </dxf>
    <dxf>
      <numFmt numFmtId="176" formatCode="."/>
    </dxf>
    <dxf>
      <numFmt numFmtId="176" formatCode="."/>
    </dxf>
    <dxf>
      <numFmt numFmtId="176" formatCode="."/>
    </dxf>
    <dxf>
      <numFmt numFmtId="176" formatCode="."/>
    </dxf>
    <dxf>
      <numFmt numFmtId="177" formatCode="0.0;\-0.0;;@"/>
    </dxf>
    <dxf>
      <numFmt numFmtId="176" formatCode="."/>
    </dxf>
    <dxf>
      <numFmt numFmtId="176" formatCode="."/>
    </dxf>
    <dxf>
      <numFmt numFmtId="176" formatCode="."/>
    </dxf>
    <dxf>
      <numFmt numFmtId="176" formatCode="."/>
    </dxf>
    <dxf>
      <numFmt numFmtId="181" formatCode="\-"/>
    </dxf>
    <dxf>
      <numFmt numFmtId="176" formatCode="."/>
    </dxf>
    <dxf>
      <numFmt numFmtId="176" formatCode="."/>
    </dxf>
    <dxf>
      <numFmt numFmtId="176" formatCode="."/>
    </dxf>
    <dxf>
      <numFmt numFmtId="181" formatCode="\-"/>
    </dxf>
    <dxf>
      <numFmt numFmtId="176" formatCode="."/>
    </dxf>
    <dxf>
      <numFmt numFmtId="176" formatCode="."/>
    </dxf>
    <dxf>
      <numFmt numFmtId="176" formatCode="."/>
    </dxf>
    <dxf>
      <numFmt numFmtId="181" formatCode="\-"/>
    </dxf>
    <dxf>
      <numFmt numFmtId="176" formatCode="."/>
    </dxf>
    <dxf>
      <numFmt numFmtId="176" formatCode="."/>
    </dxf>
    <dxf>
      <numFmt numFmtId="176" formatCode="."/>
    </dxf>
    <dxf>
      <numFmt numFmtId="181" formatCode="\-"/>
    </dxf>
    <dxf>
      <numFmt numFmtId="176" formatCode="."/>
    </dxf>
    <dxf>
      <numFmt numFmtId="176" formatCode="."/>
    </dxf>
    <dxf>
      <numFmt numFmtId="181" formatCode="\-"/>
    </dxf>
    <dxf>
      <numFmt numFmtId="176" formatCode="."/>
    </dxf>
    <dxf>
      <numFmt numFmtId="176" formatCode="."/>
    </dxf>
    <dxf>
      <numFmt numFmtId="176" formatCode="."/>
    </dxf>
    <dxf>
      <numFmt numFmtId="1" formatCode="0"/>
    </dxf>
    <dxf>
      <numFmt numFmtId="176" formatCode="."/>
    </dxf>
    <dxf>
      <numFmt numFmtId="1" formatCode="0"/>
    </dxf>
    <dxf>
      <numFmt numFmtId="176" formatCode="."/>
    </dxf>
    <dxf>
      <numFmt numFmtId="1" formatCode="0"/>
    </dxf>
    <dxf>
      <numFmt numFmtId="176" formatCode="."/>
    </dxf>
    <dxf>
      <numFmt numFmtId="1" formatCode="0"/>
    </dxf>
    <dxf>
      <numFmt numFmtId="181" formatCode="\-"/>
    </dxf>
    <dxf>
      <numFmt numFmtId="176" formatCode="."/>
    </dxf>
    <dxf>
      <numFmt numFmtId="176" formatCode="."/>
    </dxf>
    <dxf>
      <numFmt numFmtId="181" formatCode="\-"/>
    </dxf>
    <dxf>
      <numFmt numFmtId="176" formatCode="."/>
    </dxf>
    <dxf>
      <numFmt numFmtId="181" formatCode="\-"/>
    </dxf>
    <dxf>
      <numFmt numFmtId="176" formatCode="."/>
    </dxf>
    <dxf>
      <numFmt numFmtId="176" formatCode="."/>
    </dxf>
    <dxf>
      <numFmt numFmtId="181" formatCode="\-"/>
    </dxf>
    <dxf>
      <numFmt numFmtId="176" formatCode="."/>
    </dxf>
    <dxf>
      <numFmt numFmtId="181" formatCode="\-"/>
    </dxf>
    <dxf>
      <numFmt numFmtId="176" formatCode="."/>
    </dxf>
    <dxf>
      <numFmt numFmtId="176" formatCode="."/>
    </dxf>
    <dxf>
      <numFmt numFmtId="181" formatCode="\-"/>
    </dxf>
    <dxf>
      <numFmt numFmtId="176" formatCode="."/>
    </dxf>
    <dxf>
      <numFmt numFmtId="181" formatCode="\-"/>
    </dxf>
    <dxf>
      <numFmt numFmtId="176" formatCode="."/>
    </dxf>
    <dxf>
      <numFmt numFmtId="176" formatCode="."/>
    </dxf>
    <dxf>
      <numFmt numFmtId="181" formatCode="\-"/>
    </dxf>
    <dxf>
      <numFmt numFmtId="176" formatCode="."/>
    </dxf>
    <dxf>
      <numFmt numFmtId="181" formatCode="\-"/>
    </dxf>
    <dxf>
      <numFmt numFmtId="176" formatCode="."/>
    </dxf>
    <dxf>
      <numFmt numFmtId="176" formatCode="."/>
    </dxf>
    <dxf>
      <numFmt numFmtId="176" formatCode="."/>
    </dxf>
    <dxf>
      <numFmt numFmtId="1" formatCode="0"/>
    </dxf>
    <dxf>
      <numFmt numFmtId="176" formatCode="."/>
    </dxf>
    <dxf>
      <numFmt numFmtId="176" formatCode="."/>
    </dxf>
    <dxf>
      <numFmt numFmtId="176" formatCode="."/>
    </dxf>
    <dxf>
      <numFmt numFmtId="1" formatCode="0"/>
    </dxf>
    <dxf>
      <numFmt numFmtId="176" formatCode="."/>
    </dxf>
    <dxf>
      <numFmt numFmtId="176" formatCode="."/>
    </dxf>
    <dxf>
      <numFmt numFmtId="176" formatCode="."/>
    </dxf>
    <dxf>
      <numFmt numFmtId="1" formatCode="0"/>
    </dxf>
    <dxf>
      <numFmt numFmtId="176" formatCode="."/>
    </dxf>
    <dxf>
      <numFmt numFmtId="176" formatCode="."/>
    </dxf>
    <dxf>
      <numFmt numFmtId="176" formatCode="."/>
    </dxf>
    <dxf>
      <numFmt numFmtId="1" formatCode="0"/>
    </dxf>
    <dxf>
      <numFmt numFmtId="176" formatCode="."/>
    </dxf>
    <dxf>
      <numFmt numFmtId="176" formatCode="."/>
    </dxf>
    <dxf>
      <numFmt numFmtId="1" formatCode="0"/>
    </dxf>
    <dxf>
      <numFmt numFmtId="176" formatCode="."/>
    </dxf>
    <dxf>
      <numFmt numFmtId="176" formatCode="."/>
    </dxf>
    <dxf>
      <numFmt numFmtId="176" formatCode="."/>
    </dxf>
    <dxf>
      <numFmt numFmtId="176" formatCode="."/>
    </dxf>
    <dxf>
      <numFmt numFmtId="1" formatCode="0"/>
    </dxf>
    <dxf>
      <numFmt numFmtId="176" formatCode="."/>
    </dxf>
    <dxf>
      <numFmt numFmtId="176" formatCode="."/>
    </dxf>
    <dxf>
      <numFmt numFmtId="176" formatCode="."/>
    </dxf>
    <dxf>
      <numFmt numFmtId="176" formatCode="."/>
    </dxf>
    <dxf>
      <numFmt numFmtId="176" formatCode="."/>
    </dxf>
    <dxf>
      <numFmt numFmtId="176" formatCode="."/>
    </dxf>
    <dxf>
      <numFmt numFmtId="176" formatCode="."/>
    </dxf>
    <dxf>
      <numFmt numFmtId="176" formatCode="."/>
    </dxf>
    <dxf>
      <numFmt numFmtId="176" formatCode="."/>
    </dxf>
    <dxf>
      <numFmt numFmtId="176" formatCode="."/>
    </dxf>
    <dxf>
      <numFmt numFmtId="1" formatCode="0"/>
    </dxf>
    <dxf>
      <numFmt numFmtId="176" formatCode="."/>
    </dxf>
    <dxf>
      <numFmt numFmtId="176" formatCode="."/>
    </dxf>
    <dxf>
      <numFmt numFmtId="1" formatCode="0"/>
    </dxf>
    <dxf>
      <numFmt numFmtId="176" formatCode="."/>
    </dxf>
    <dxf>
      <numFmt numFmtId="176" formatCode="."/>
    </dxf>
    <dxf>
      <numFmt numFmtId="1" formatCode="0"/>
    </dxf>
    <dxf>
      <numFmt numFmtId="176" formatCode="."/>
    </dxf>
    <dxf>
      <numFmt numFmtId="176" formatCode="."/>
    </dxf>
    <dxf>
      <numFmt numFmtId="1" formatCode="0"/>
    </dxf>
    <dxf>
      <numFmt numFmtId="176" formatCode="."/>
    </dxf>
    <dxf>
      <numFmt numFmtId="176" formatCode="."/>
    </dxf>
    <dxf>
      <numFmt numFmtId="176" formatCode="."/>
    </dxf>
    <dxf>
      <numFmt numFmtId="176" formatCode="."/>
    </dxf>
    <dxf>
      <numFmt numFmtId="176" formatCode="."/>
    </dxf>
    <dxf>
      <numFmt numFmtId="176" formatCode="."/>
    </dxf>
    <dxf>
      <numFmt numFmtId="176" formatCode="."/>
    </dxf>
    <dxf>
      <numFmt numFmtId="177" formatCode="0.0;\-0.0;;@"/>
    </dxf>
    <dxf>
      <numFmt numFmtId="178" formatCode="0;\-0;\-;@"/>
    </dxf>
    <dxf>
      <numFmt numFmtId="177" formatCode="0.0;\-0.0;;@"/>
    </dxf>
    <dxf>
      <numFmt numFmtId="178" formatCode="0;\-0;\-;@"/>
    </dxf>
    <dxf>
      <numFmt numFmtId="179" formatCode="0;\-0;;@"/>
    </dxf>
    <dxf>
      <numFmt numFmtId="178" formatCode="0;\-0;\-;@"/>
    </dxf>
    <dxf>
      <numFmt numFmtId="1" formatCode="0"/>
    </dxf>
    <dxf>
      <numFmt numFmtId="176" formatCode="."/>
    </dxf>
    <dxf>
      <numFmt numFmtId="176" formatCode="."/>
    </dxf>
    <dxf>
      <numFmt numFmtId="176" formatCode="."/>
    </dxf>
    <dxf>
      <numFmt numFmtId="176" formatCode="."/>
    </dxf>
    <dxf>
      <numFmt numFmtId="181" formatCode="\-"/>
    </dxf>
    <dxf>
      <numFmt numFmtId="176" formatCode="."/>
    </dxf>
    <dxf>
      <numFmt numFmtId="181" formatCode="\-"/>
    </dxf>
    <dxf>
      <numFmt numFmtId="176" formatCode="."/>
    </dxf>
    <dxf>
      <numFmt numFmtId="176" formatCode="."/>
    </dxf>
    <dxf>
      <numFmt numFmtId="178" formatCode="0;\-0;\-;@"/>
    </dxf>
    <dxf>
      <numFmt numFmtId="178" formatCode="0;\-0;\-;@"/>
    </dxf>
    <dxf>
      <numFmt numFmtId="178" formatCode="0;\-0;\-;@"/>
    </dxf>
    <dxf>
      <numFmt numFmtId="178" formatCode="0;\-0;\-;@"/>
    </dxf>
    <dxf>
      <numFmt numFmtId="178" formatCode="0;\-0;\-;@"/>
    </dxf>
    <dxf>
      <numFmt numFmtId="179" formatCode="0;\-0;;@"/>
    </dxf>
    <dxf>
      <numFmt numFmtId="176" formatCode="."/>
    </dxf>
    <dxf>
      <numFmt numFmtId="176" formatCode="."/>
    </dxf>
    <dxf>
      <numFmt numFmtId="176" formatCode="."/>
    </dxf>
    <dxf>
      <numFmt numFmtId="176" formatCode="."/>
    </dxf>
    <dxf>
      <numFmt numFmtId="177" formatCode="0.0;\-0.0;;@"/>
    </dxf>
    <dxf>
      <numFmt numFmtId="176" formatCode="."/>
    </dxf>
    <dxf>
      <numFmt numFmtId="177" formatCode="0.0;\-0.0;;@"/>
    </dxf>
    <dxf>
      <numFmt numFmtId="179" formatCode="0;\-0;;@"/>
    </dxf>
    <dxf>
      <numFmt numFmtId="176" formatCode="."/>
    </dxf>
    <dxf>
      <numFmt numFmtId="176" formatCode="."/>
    </dxf>
    <dxf>
      <numFmt numFmtId="176" formatCode="."/>
    </dxf>
    <dxf>
      <numFmt numFmtId="176" formatCode="."/>
    </dxf>
    <dxf>
      <numFmt numFmtId="176" formatCode="."/>
    </dxf>
    <dxf>
      <numFmt numFmtId="176" formatCode="."/>
    </dxf>
    <dxf>
      <numFmt numFmtId="176" formatCode="."/>
    </dxf>
    <dxf>
      <numFmt numFmtId="176" formatCode="."/>
    </dxf>
    <dxf>
      <numFmt numFmtId="176" formatCode="."/>
    </dxf>
    <dxf>
      <numFmt numFmtId="176" formatCode="."/>
    </dxf>
    <dxf>
      <numFmt numFmtId="176" formatCode="."/>
    </dxf>
    <dxf>
      <numFmt numFmtId="176" formatCode="."/>
    </dxf>
    <dxf>
      <numFmt numFmtId="176" formatCode="."/>
    </dxf>
    <dxf>
      <numFmt numFmtId="178" formatCode="0;\-0;\-;@"/>
    </dxf>
    <dxf>
      <numFmt numFmtId="176" formatCode="."/>
    </dxf>
    <dxf>
      <numFmt numFmtId="176" formatCode="."/>
    </dxf>
    <dxf>
      <numFmt numFmtId="1"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DC5C01-DF60-432C-AFD3-1B88DD866B50}">
  <sheetPr>
    <tabColor theme="4" tint="-0.249977111117893"/>
    <pageSetUpPr fitToPage="1"/>
  </sheetPr>
  <dimension ref="A1:AE115"/>
  <sheetViews>
    <sheetView tabSelected="1" zoomScale="85" zoomScaleNormal="85" workbookViewId="0"/>
  </sheetViews>
  <sheetFormatPr defaultColWidth="9.125" defaultRowHeight="15" x14ac:dyDescent="0.2"/>
  <cols>
    <col min="1" max="1" width="7.375" style="18" customWidth="1"/>
    <col min="2" max="2" width="3" style="18" customWidth="1"/>
    <col min="3" max="3" width="18.375" style="18" customWidth="1"/>
    <col min="4" max="27" width="12.125" style="18" customWidth="1"/>
    <col min="28" max="28" width="2.625" style="18" customWidth="1"/>
    <col min="29" max="16384" width="9.125" style="18"/>
  </cols>
  <sheetData>
    <row r="1" spans="1:27" s="3" customFormat="1" ht="23.25" x14ac:dyDescent="0.25">
      <c r="A1" s="2" t="s">
        <v>18</v>
      </c>
    </row>
    <row r="2" spans="1:27" s="3" customFormat="1" ht="18" x14ac:dyDescent="0.25">
      <c r="A2" s="4" t="s">
        <v>19</v>
      </c>
    </row>
    <row r="3" spans="1:27" s="3" customFormat="1" ht="21.75" x14ac:dyDescent="0.25">
      <c r="B3" s="5"/>
      <c r="C3" s="5"/>
    </row>
    <row r="4" spans="1:27" s="3" customFormat="1" ht="21.75" x14ac:dyDescent="0.4">
      <c r="A4" s="6">
        <v>1.1000000000000001</v>
      </c>
      <c r="B4" s="5" t="s">
        <v>20</v>
      </c>
      <c r="C4" s="5"/>
    </row>
    <row r="5" spans="1:27" s="3" customFormat="1" ht="21.75" x14ac:dyDescent="0.25">
      <c r="A5" s="7"/>
      <c r="B5" s="5"/>
      <c r="C5" s="5"/>
    </row>
    <row r="6" spans="1:27" s="3" customFormat="1" ht="21.75" x14ac:dyDescent="0.25">
      <c r="A6" s="7"/>
      <c r="B6" s="5" t="s">
        <v>21</v>
      </c>
      <c r="C6" s="5"/>
      <c r="G6" s="8"/>
    </row>
    <row r="7" spans="1:27" s="11" customFormat="1" ht="15" customHeight="1" x14ac:dyDescent="0.25">
      <c r="A7" s="9"/>
      <c r="B7" s="10"/>
      <c r="C7" s="10"/>
      <c r="G7" s="12"/>
    </row>
    <row r="8" spans="1:27" s="15" customFormat="1" ht="20.100000000000001" customHeight="1" x14ac:dyDescent="0.35">
      <c r="A8" s="13"/>
      <c r="B8" s="14"/>
      <c r="C8" s="14"/>
      <c r="D8" s="190" t="s">
        <v>6</v>
      </c>
      <c r="E8" s="191"/>
      <c r="F8" s="191"/>
      <c r="G8" s="191"/>
      <c r="H8" s="191"/>
      <c r="I8" s="191"/>
      <c r="J8" s="191"/>
      <c r="K8" s="191"/>
      <c r="L8" s="191"/>
      <c r="M8" s="191"/>
      <c r="N8" s="191"/>
      <c r="O8" s="191"/>
      <c r="P8" s="191"/>
      <c r="Q8" s="191"/>
      <c r="R8" s="191"/>
      <c r="S8" s="191"/>
      <c r="T8" s="191"/>
      <c r="U8" s="191"/>
      <c r="V8" s="191"/>
      <c r="W8" s="191"/>
      <c r="X8" s="191"/>
      <c r="Y8" s="192"/>
      <c r="Z8" s="192"/>
      <c r="AA8" s="193"/>
    </row>
    <row r="9" spans="1:27" ht="24" customHeight="1" x14ac:dyDescent="0.2">
      <c r="A9" s="16"/>
      <c r="B9" s="194" t="s">
        <v>8</v>
      </c>
      <c r="C9" s="194"/>
      <c r="D9" s="194" t="s">
        <v>7</v>
      </c>
      <c r="E9" s="194"/>
      <c r="F9" s="194"/>
      <c r="G9" s="194" t="s">
        <v>10</v>
      </c>
      <c r="H9" s="194"/>
      <c r="I9" s="194"/>
      <c r="J9" s="194" t="s">
        <v>11</v>
      </c>
      <c r="K9" s="194" t="s">
        <v>11</v>
      </c>
      <c r="L9" s="194" t="s">
        <v>11</v>
      </c>
      <c r="M9" s="194" t="s">
        <v>12</v>
      </c>
      <c r="N9" s="194" t="s">
        <v>12</v>
      </c>
      <c r="O9" s="194" t="s">
        <v>12</v>
      </c>
      <c r="P9" s="194" t="s">
        <v>13</v>
      </c>
      <c r="Q9" s="194" t="s">
        <v>13</v>
      </c>
      <c r="R9" s="194" t="s">
        <v>13</v>
      </c>
      <c r="S9" s="194" t="s">
        <v>14</v>
      </c>
      <c r="T9" s="194" t="s">
        <v>14</v>
      </c>
      <c r="U9" s="194" t="s">
        <v>14</v>
      </c>
      <c r="V9" s="194" t="s">
        <v>22</v>
      </c>
      <c r="W9" s="194" t="s">
        <v>22</v>
      </c>
      <c r="X9" s="194" t="s">
        <v>22</v>
      </c>
      <c r="Y9" s="194" t="s">
        <v>15</v>
      </c>
      <c r="Z9" s="194" t="s">
        <v>15</v>
      </c>
      <c r="AA9" s="194" t="s">
        <v>15</v>
      </c>
    </row>
    <row r="10" spans="1:27" ht="24" customHeight="1" x14ac:dyDescent="0.2">
      <c r="A10" s="19"/>
      <c r="B10" s="194"/>
      <c r="C10" s="194"/>
      <c r="D10" s="17" t="s">
        <v>1</v>
      </c>
      <c r="E10" s="17" t="s">
        <v>4</v>
      </c>
      <c r="F10" s="17" t="s">
        <v>5</v>
      </c>
      <c r="G10" s="17" t="s">
        <v>1</v>
      </c>
      <c r="H10" s="17" t="s">
        <v>4</v>
      </c>
      <c r="I10" s="17" t="s">
        <v>5</v>
      </c>
      <c r="J10" s="17" t="s">
        <v>1</v>
      </c>
      <c r="K10" s="17" t="s">
        <v>4</v>
      </c>
      <c r="L10" s="17" t="s">
        <v>5</v>
      </c>
      <c r="M10" s="17" t="s">
        <v>1</v>
      </c>
      <c r="N10" s="17" t="s">
        <v>4</v>
      </c>
      <c r="O10" s="17" t="s">
        <v>5</v>
      </c>
      <c r="P10" s="17" t="s">
        <v>1</v>
      </c>
      <c r="Q10" s="17" t="s">
        <v>4</v>
      </c>
      <c r="R10" s="17" t="s">
        <v>5</v>
      </c>
      <c r="S10" s="17" t="s">
        <v>1</v>
      </c>
      <c r="T10" s="17" t="s">
        <v>4</v>
      </c>
      <c r="U10" s="17" t="s">
        <v>5</v>
      </c>
      <c r="V10" s="17" t="s">
        <v>1</v>
      </c>
      <c r="W10" s="17" t="s">
        <v>4</v>
      </c>
      <c r="X10" s="17" t="s">
        <v>5</v>
      </c>
      <c r="Y10" s="17" t="s">
        <v>1</v>
      </c>
      <c r="Z10" s="17" t="s">
        <v>4</v>
      </c>
      <c r="AA10" s="17" t="s">
        <v>5</v>
      </c>
    </row>
    <row r="11" spans="1:27" s="15" customFormat="1" ht="24" customHeight="1" x14ac:dyDescent="0.2">
      <c r="A11" s="188"/>
      <c r="B11" s="189" t="s">
        <v>7</v>
      </c>
      <c r="C11" s="189"/>
      <c r="D11" s="21">
        <f t="shared" ref="D11:AA18" si="0">D42-D74</f>
        <v>0</v>
      </c>
      <c r="E11" s="21">
        <f t="shared" si="0"/>
        <v>0</v>
      </c>
      <c r="F11" s="21">
        <f t="shared" si="0"/>
        <v>0</v>
      </c>
      <c r="G11" s="22">
        <f t="shared" si="0"/>
        <v>585.81841869348216</v>
      </c>
      <c r="H11" s="22">
        <f t="shared" si="0"/>
        <v>874.90417554960004</v>
      </c>
      <c r="I11" s="22">
        <f t="shared" si="0"/>
        <v>668.97676599808131</v>
      </c>
      <c r="J11" s="22">
        <f t="shared" si="0"/>
        <v>2688.8701794642648</v>
      </c>
      <c r="K11" s="22">
        <f t="shared" si="0"/>
        <v>3137.2785142922744</v>
      </c>
      <c r="L11" s="22">
        <f t="shared" si="0"/>
        <v>3250.8590627177914</v>
      </c>
      <c r="M11" s="22">
        <f t="shared" si="0"/>
        <v>1957.603079444069</v>
      </c>
      <c r="N11" s="22">
        <f t="shared" si="0"/>
        <v>2245.2294167720388</v>
      </c>
      <c r="O11" s="22">
        <f t="shared" si="0"/>
        <v>2324.6206207623909</v>
      </c>
      <c r="P11" s="22">
        <f t="shared" si="0"/>
        <v>-127.67433257728696</v>
      </c>
      <c r="Q11" s="22">
        <f t="shared" si="0"/>
        <v>-140.64602248106587</v>
      </c>
      <c r="R11" s="22">
        <f t="shared" si="0"/>
        <v>-149.03542366714339</v>
      </c>
      <c r="S11" s="22">
        <f t="shared" si="0"/>
        <v>-545.06481114049643</v>
      </c>
      <c r="T11" s="22">
        <f t="shared" si="0"/>
        <v>-535.28094245875513</v>
      </c>
      <c r="U11" s="22">
        <f t="shared" si="0"/>
        <v>-534.98181126480608</v>
      </c>
      <c r="V11" s="22">
        <f t="shared" si="0"/>
        <v>4559.5525338840334</v>
      </c>
      <c r="W11" s="22">
        <f t="shared" si="0"/>
        <v>5581.4851416740921</v>
      </c>
      <c r="X11" s="22">
        <f t="shared" si="0"/>
        <v>5560.4392145463125</v>
      </c>
      <c r="Y11" s="22">
        <f t="shared" si="0"/>
        <v>3850.3444973328042</v>
      </c>
      <c r="Z11" s="22">
        <f t="shared" si="0"/>
        <v>4126.423183397992</v>
      </c>
      <c r="AA11" s="22">
        <f t="shared" si="0"/>
        <v>4303.7552475978555</v>
      </c>
    </row>
    <row r="12" spans="1:27" s="15" customFormat="1" ht="24" customHeight="1" x14ac:dyDescent="0.2">
      <c r="A12" s="188"/>
      <c r="B12" s="189" t="s">
        <v>10</v>
      </c>
      <c r="C12" s="189"/>
      <c r="D12" s="22">
        <f t="shared" si="0"/>
        <v>-585.81841869348216</v>
      </c>
      <c r="E12" s="22">
        <f t="shared" si="0"/>
        <v>-874.90417554960004</v>
      </c>
      <c r="F12" s="22">
        <f t="shared" si="0"/>
        <v>-668.97676599808131</v>
      </c>
      <c r="G12" s="23">
        <f t="shared" si="0"/>
        <v>0</v>
      </c>
      <c r="H12" s="23">
        <f t="shared" si="0"/>
        <v>0</v>
      </c>
      <c r="I12" s="23">
        <f t="shared" si="0"/>
        <v>0</v>
      </c>
      <c r="J12" s="22">
        <f t="shared" si="0"/>
        <v>3496.8790800700003</v>
      </c>
      <c r="K12" s="22">
        <f t="shared" si="0"/>
        <v>3701.002015062149</v>
      </c>
      <c r="L12" s="22">
        <f t="shared" si="0"/>
        <v>3596.319787275313</v>
      </c>
      <c r="M12" s="22">
        <f t="shared" si="0"/>
        <v>-2.154438595384903</v>
      </c>
      <c r="N12" s="22">
        <f t="shared" si="0"/>
        <v>-1.2621551907999944</v>
      </c>
      <c r="O12" s="22">
        <f t="shared" si="0"/>
        <v>-6.9431180870346587</v>
      </c>
      <c r="P12" s="22">
        <f t="shared" si="0"/>
        <v>-1.3998874532300003</v>
      </c>
      <c r="Q12" s="22">
        <f t="shared" si="0"/>
        <v>0.70433970810000002</v>
      </c>
      <c r="R12" s="22">
        <f t="shared" si="0"/>
        <v>2.1767451281999999</v>
      </c>
      <c r="S12" s="22">
        <f t="shared" si="0"/>
        <v>1862.0528158425268</v>
      </c>
      <c r="T12" s="22">
        <f t="shared" si="0"/>
        <v>2039.0493172330707</v>
      </c>
      <c r="U12" s="22">
        <f t="shared" si="0"/>
        <v>1949.0660885243565</v>
      </c>
      <c r="V12" s="22">
        <f t="shared" si="0"/>
        <v>4769.5591511704306</v>
      </c>
      <c r="W12" s="22">
        <f t="shared" si="0"/>
        <v>4864.5893412629202</v>
      </c>
      <c r="X12" s="22">
        <f t="shared" si="0"/>
        <v>4871.6427368427539</v>
      </c>
      <c r="Y12" s="22">
        <f t="shared" si="0"/>
        <v>-5490.890334144332</v>
      </c>
      <c r="Z12" s="22">
        <f t="shared" si="0"/>
        <v>-5738.6765675502002</v>
      </c>
      <c r="AA12" s="22">
        <f t="shared" si="0"/>
        <v>-5834.2886695690167</v>
      </c>
    </row>
    <row r="13" spans="1:27" s="15" customFormat="1" ht="24" customHeight="1" x14ac:dyDescent="0.2">
      <c r="A13" s="188"/>
      <c r="B13" s="189" t="s">
        <v>11</v>
      </c>
      <c r="C13" s="189"/>
      <c r="D13" s="22">
        <f t="shared" si="0"/>
        <v>-2688.8701794642648</v>
      </c>
      <c r="E13" s="22">
        <f t="shared" si="0"/>
        <v>-3137.2785142922744</v>
      </c>
      <c r="F13" s="22">
        <f t="shared" si="0"/>
        <v>-3250.8590627177914</v>
      </c>
      <c r="G13" s="22">
        <f t="shared" si="0"/>
        <v>-3496.8790800700003</v>
      </c>
      <c r="H13" s="22">
        <f t="shared" si="0"/>
        <v>-3701.002015062149</v>
      </c>
      <c r="I13" s="22">
        <f t="shared" si="0"/>
        <v>-3596.319787275313</v>
      </c>
      <c r="J13" s="24">
        <f t="shared" si="0"/>
        <v>0</v>
      </c>
      <c r="K13" s="24">
        <f t="shared" si="0"/>
        <v>0</v>
      </c>
      <c r="L13" s="24">
        <f t="shared" si="0"/>
        <v>0</v>
      </c>
      <c r="M13" s="22">
        <f t="shared" si="0"/>
        <v>608.53547481476903</v>
      </c>
      <c r="N13" s="22">
        <f t="shared" si="0"/>
        <v>691.66216699854976</v>
      </c>
      <c r="O13" s="22">
        <f t="shared" si="0"/>
        <v>754.68575943374208</v>
      </c>
      <c r="P13" s="22">
        <f t="shared" si="0"/>
        <v>-1987.083887767456</v>
      </c>
      <c r="Q13" s="22">
        <f t="shared" si="0"/>
        <v>-2047.4032317887386</v>
      </c>
      <c r="R13" s="22">
        <f t="shared" si="0"/>
        <v>-2150.2579110951565</v>
      </c>
      <c r="S13" s="22">
        <f t="shared" si="0"/>
        <v>6022.934409277892</v>
      </c>
      <c r="T13" s="22">
        <f t="shared" si="0"/>
        <v>6564.6031797369742</v>
      </c>
      <c r="U13" s="22">
        <f t="shared" si="0"/>
        <v>6904.8281851880356</v>
      </c>
      <c r="V13" s="22">
        <f t="shared" si="0"/>
        <v>-1541.3632632090594</v>
      </c>
      <c r="W13" s="22">
        <f t="shared" si="0"/>
        <v>-1629.4184144076353</v>
      </c>
      <c r="X13" s="22">
        <f t="shared" si="0"/>
        <v>-1337.9228164664855</v>
      </c>
      <c r="Y13" s="22">
        <f t="shared" si="0"/>
        <v>-176.09870997654707</v>
      </c>
      <c r="Z13" s="22">
        <f t="shared" si="0"/>
        <v>-143.36828878959022</v>
      </c>
      <c r="AA13" s="22">
        <f t="shared" si="0"/>
        <v>-57.993407677775394</v>
      </c>
    </row>
    <row r="14" spans="1:27" s="15" customFormat="1" ht="24" customHeight="1" x14ac:dyDescent="0.2">
      <c r="A14" s="188"/>
      <c r="B14" s="189" t="s">
        <v>12</v>
      </c>
      <c r="C14" s="189"/>
      <c r="D14" s="22">
        <f t="shared" si="0"/>
        <v>-1957.603079444069</v>
      </c>
      <c r="E14" s="22">
        <f t="shared" si="0"/>
        <v>-2245.2294167720388</v>
      </c>
      <c r="F14" s="22">
        <f t="shared" si="0"/>
        <v>-2324.6206207623909</v>
      </c>
      <c r="G14" s="22">
        <f t="shared" si="0"/>
        <v>2.154438595384903</v>
      </c>
      <c r="H14" s="22">
        <f t="shared" si="0"/>
        <v>1.2621551907999944</v>
      </c>
      <c r="I14" s="22">
        <f t="shared" si="0"/>
        <v>6.9431180870346587</v>
      </c>
      <c r="J14" s="22">
        <f t="shared" si="0"/>
        <v>-608.53547481476903</v>
      </c>
      <c r="K14" s="22">
        <f t="shared" si="0"/>
        <v>-691.66216699854976</v>
      </c>
      <c r="L14" s="22">
        <f t="shared" si="0"/>
        <v>-754.68575943374208</v>
      </c>
      <c r="M14" s="24">
        <f t="shared" si="0"/>
        <v>0</v>
      </c>
      <c r="N14" s="24">
        <f t="shared" si="0"/>
        <v>0</v>
      </c>
      <c r="O14" s="24">
        <f t="shared" si="0"/>
        <v>0</v>
      </c>
      <c r="P14" s="22">
        <f t="shared" si="0"/>
        <v>-2246.1063064388045</v>
      </c>
      <c r="Q14" s="22">
        <f t="shared" si="0"/>
        <v>-2429.3001781294861</v>
      </c>
      <c r="R14" s="22">
        <f t="shared" si="0"/>
        <v>-2485.4206607308638</v>
      </c>
      <c r="S14" s="22">
        <f t="shared" si="0"/>
        <v>4596.0460474901975</v>
      </c>
      <c r="T14" s="22">
        <f t="shared" si="0"/>
        <v>5045.418030476485</v>
      </c>
      <c r="U14" s="22">
        <f t="shared" si="0"/>
        <v>5152.1091711983681</v>
      </c>
      <c r="V14" s="22">
        <f t="shared" si="0"/>
        <v>-214.04437461205816</v>
      </c>
      <c r="W14" s="22">
        <f t="shared" si="0"/>
        <v>-319.51157623278959</v>
      </c>
      <c r="X14" s="22">
        <f t="shared" si="0"/>
        <v>-405.67475164159441</v>
      </c>
      <c r="Y14" s="22">
        <f t="shared" si="0"/>
        <v>258.58507933135371</v>
      </c>
      <c r="Z14" s="22">
        <f t="shared" si="0"/>
        <v>163.90933668129185</v>
      </c>
      <c r="AA14" s="22">
        <f t="shared" si="0"/>
        <v>150.20404048800947</v>
      </c>
    </row>
    <row r="15" spans="1:27" s="15" customFormat="1" ht="24" customHeight="1" x14ac:dyDescent="0.2">
      <c r="A15" s="188"/>
      <c r="B15" s="189" t="s">
        <v>13</v>
      </c>
      <c r="C15" s="189"/>
      <c r="D15" s="22">
        <f t="shared" si="0"/>
        <v>127.67433257728696</v>
      </c>
      <c r="E15" s="22">
        <f t="shared" si="0"/>
        <v>140.64602248106587</v>
      </c>
      <c r="F15" s="22">
        <f t="shared" si="0"/>
        <v>149.03542366714339</v>
      </c>
      <c r="G15" s="22">
        <f t="shared" si="0"/>
        <v>1.3998874532300003</v>
      </c>
      <c r="H15" s="22">
        <f t="shared" si="0"/>
        <v>-0.70433970810000002</v>
      </c>
      <c r="I15" s="22">
        <f t="shared" si="0"/>
        <v>-2.1767451281999999</v>
      </c>
      <c r="J15" s="22">
        <f t="shared" si="0"/>
        <v>1987.083887767456</v>
      </c>
      <c r="K15" s="22">
        <f t="shared" si="0"/>
        <v>2047.4032317887386</v>
      </c>
      <c r="L15" s="22">
        <f t="shared" si="0"/>
        <v>2150.2579110951565</v>
      </c>
      <c r="M15" s="22">
        <f t="shared" si="0"/>
        <v>2246.1063064388045</v>
      </c>
      <c r="N15" s="22">
        <f t="shared" si="0"/>
        <v>2429.3001781294861</v>
      </c>
      <c r="O15" s="22">
        <f t="shared" si="0"/>
        <v>2485.4206607308638</v>
      </c>
      <c r="P15" s="25">
        <f t="shared" si="0"/>
        <v>0</v>
      </c>
      <c r="Q15" s="25">
        <f t="shared" si="0"/>
        <v>0</v>
      </c>
      <c r="R15" s="25">
        <f t="shared" si="0"/>
        <v>0</v>
      </c>
      <c r="S15" s="22">
        <f t="shared" si="0"/>
        <v>303.50396380000001</v>
      </c>
      <c r="T15" s="22">
        <f t="shared" si="0"/>
        <v>312.23797999999999</v>
      </c>
      <c r="U15" s="22">
        <f t="shared" si="0"/>
        <v>309.54840200000001</v>
      </c>
      <c r="V15" s="22">
        <f t="shared" si="0"/>
        <v>4665.7683780367779</v>
      </c>
      <c r="W15" s="22">
        <f t="shared" si="0"/>
        <v>4928.8830726911892</v>
      </c>
      <c r="X15" s="22">
        <f t="shared" si="0"/>
        <v>5092.0856523649663</v>
      </c>
      <c r="Y15" s="22">
        <f t="shared" si="0"/>
        <v>3815.973263928413</v>
      </c>
      <c r="Z15" s="22">
        <f t="shared" si="0"/>
        <v>4162.1921331576141</v>
      </c>
      <c r="AA15" s="22">
        <f t="shared" si="0"/>
        <v>4448.787613091441</v>
      </c>
    </row>
    <row r="16" spans="1:27" s="15" customFormat="1" ht="24" customHeight="1" x14ac:dyDescent="0.2">
      <c r="A16" s="188"/>
      <c r="B16" s="189" t="s">
        <v>14</v>
      </c>
      <c r="C16" s="189"/>
      <c r="D16" s="22">
        <f t="shared" si="0"/>
        <v>545.06481114049643</v>
      </c>
      <c r="E16" s="22">
        <f t="shared" si="0"/>
        <v>535.28094245875513</v>
      </c>
      <c r="F16" s="22">
        <f t="shared" si="0"/>
        <v>534.98181126480608</v>
      </c>
      <c r="G16" s="22">
        <f t="shared" si="0"/>
        <v>-1862.0528158425268</v>
      </c>
      <c r="H16" s="22">
        <f t="shared" si="0"/>
        <v>-2039.0493172330707</v>
      </c>
      <c r="I16" s="22">
        <f t="shared" si="0"/>
        <v>-1949.0660885243565</v>
      </c>
      <c r="J16" s="22">
        <f t="shared" si="0"/>
        <v>-6022.934409277892</v>
      </c>
      <c r="K16" s="22">
        <f t="shared" si="0"/>
        <v>-6564.6031797369742</v>
      </c>
      <c r="L16" s="22">
        <f t="shared" si="0"/>
        <v>-6904.8281851880356</v>
      </c>
      <c r="M16" s="22">
        <f t="shared" si="0"/>
        <v>-4596.0460474901975</v>
      </c>
      <c r="N16" s="22">
        <f t="shared" si="0"/>
        <v>-5045.418030476485</v>
      </c>
      <c r="O16" s="22">
        <f t="shared" si="0"/>
        <v>-5152.1091711983681</v>
      </c>
      <c r="P16" s="22">
        <f t="shared" si="0"/>
        <v>-303.50396380000001</v>
      </c>
      <c r="Q16" s="22">
        <f t="shared" si="0"/>
        <v>-312.23797999999999</v>
      </c>
      <c r="R16" s="22">
        <f t="shared" si="0"/>
        <v>-309.54840200000001</v>
      </c>
      <c r="S16" s="22">
        <f t="shared" si="0"/>
        <v>0</v>
      </c>
      <c r="T16" s="22">
        <f t="shared" si="0"/>
        <v>0</v>
      </c>
      <c r="U16" s="22">
        <f t="shared" si="0"/>
        <v>0</v>
      </c>
      <c r="V16" s="22">
        <f t="shared" si="0"/>
        <v>-12239.472425270123</v>
      </c>
      <c r="W16" s="22">
        <f t="shared" si="0"/>
        <v>-13426.027564987777</v>
      </c>
      <c r="X16" s="22">
        <f t="shared" si="0"/>
        <v>-13780.570035645957</v>
      </c>
      <c r="Y16" s="22">
        <f t="shared" si="0"/>
        <v>0</v>
      </c>
      <c r="Z16" s="22">
        <f t="shared" si="0"/>
        <v>0</v>
      </c>
      <c r="AA16" s="22">
        <f t="shared" si="0"/>
        <v>0</v>
      </c>
    </row>
    <row r="17" spans="1:28" s="15" customFormat="1" ht="24" customHeight="1" x14ac:dyDescent="0.2">
      <c r="A17" s="188"/>
      <c r="B17" s="189" t="s">
        <v>15</v>
      </c>
      <c r="C17" s="189"/>
      <c r="D17" s="22">
        <f t="shared" si="0"/>
        <v>-3850.3444973328042</v>
      </c>
      <c r="E17" s="22">
        <f t="shared" si="0"/>
        <v>-4126.423183397992</v>
      </c>
      <c r="F17" s="22">
        <f t="shared" si="0"/>
        <v>-4303.7552475978555</v>
      </c>
      <c r="G17" s="22">
        <f t="shared" si="0"/>
        <v>5490.8903341443311</v>
      </c>
      <c r="H17" s="22">
        <f t="shared" si="0"/>
        <v>5738.6765675501993</v>
      </c>
      <c r="I17" s="22">
        <f t="shared" si="0"/>
        <v>5834.2886695690167</v>
      </c>
      <c r="J17" s="22">
        <f t="shared" si="0"/>
        <v>176.09870997654707</v>
      </c>
      <c r="K17" s="22">
        <f t="shared" si="0"/>
        <v>143.36828878959022</v>
      </c>
      <c r="L17" s="22">
        <f t="shared" si="0"/>
        <v>57.993407677775394</v>
      </c>
      <c r="M17" s="22">
        <f t="shared" si="0"/>
        <v>-258.58507933135371</v>
      </c>
      <c r="N17" s="22">
        <f t="shared" si="0"/>
        <v>-163.90933668129185</v>
      </c>
      <c r="O17" s="22">
        <f t="shared" si="0"/>
        <v>-150.20404048800947</v>
      </c>
      <c r="P17" s="22">
        <f t="shared" si="0"/>
        <v>-3815.973263928413</v>
      </c>
      <c r="Q17" s="22">
        <f t="shared" si="0"/>
        <v>-4162.1921331576141</v>
      </c>
      <c r="R17" s="22">
        <f t="shared" si="0"/>
        <v>-4448.787613091441</v>
      </c>
      <c r="S17" s="22">
        <f t="shared" si="0"/>
        <v>0</v>
      </c>
      <c r="T17" s="22">
        <f t="shared" si="0"/>
        <v>0</v>
      </c>
      <c r="U17" s="22">
        <f t="shared" si="0"/>
        <v>0</v>
      </c>
      <c r="V17" s="22">
        <f t="shared" si="0"/>
        <v>-2257.9137964716938</v>
      </c>
      <c r="W17" s="22">
        <f t="shared" si="0"/>
        <v>-2570.4797968971088</v>
      </c>
      <c r="X17" s="22">
        <f t="shared" si="0"/>
        <v>-3010.4648239305134</v>
      </c>
      <c r="Y17" s="23">
        <f t="shared" si="0"/>
        <v>0</v>
      </c>
      <c r="Z17" s="23">
        <f t="shared" si="0"/>
        <v>0</v>
      </c>
      <c r="AA17" s="23">
        <f t="shared" si="0"/>
        <v>0</v>
      </c>
    </row>
    <row r="18" spans="1:28" s="15" customFormat="1" ht="24" customHeight="1" x14ac:dyDescent="0.2">
      <c r="A18" s="26"/>
      <c r="B18" s="189" t="s">
        <v>16</v>
      </c>
      <c r="C18" s="189"/>
      <c r="D18" s="27">
        <f t="shared" si="0"/>
        <v>-8409.8970312168367</v>
      </c>
      <c r="E18" s="27">
        <f t="shared" si="0"/>
        <v>-9707.9083250720851</v>
      </c>
      <c r="F18" s="27">
        <f t="shared" si="0"/>
        <v>-9864.1944621441726</v>
      </c>
      <c r="G18" s="27">
        <f t="shared" si="0"/>
        <v>721.33118297390229</v>
      </c>
      <c r="H18" s="27">
        <f t="shared" si="0"/>
        <v>874.08722628727992</v>
      </c>
      <c r="I18" s="27">
        <f t="shared" si="0"/>
        <v>962.6459327262628</v>
      </c>
      <c r="J18" s="27">
        <f t="shared" si="0"/>
        <v>1717.4619731856037</v>
      </c>
      <c r="K18" s="27">
        <f t="shared" si="0"/>
        <v>1772.7867031972273</v>
      </c>
      <c r="L18" s="27">
        <f t="shared" si="0"/>
        <v>1395.9162241442609</v>
      </c>
      <c r="M18" s="27">
        <f t="shared" si="0"/>
        <v>-44.540704719296627</v>
      </c>
      <c r="N18" s="27">
        <f t="shared" si="0"/>
        <v>155.60223955149741</v>
      </c>
      <c r="O18" s="27">
        <f t="shared" si="0"/>
        <v>255.47071115358995</v>
      </c>
      <c r="P18" s="27">
        <f t="shared" si="0"/>
        <v>-8481.741641965189</v>
      </c>
      <c r="Q18" s="27">
        <f t="shared" si="0"/>
        <v>-9091.0752058488051</v>
      </c>
      <c r="R18" s="27">
        <f t="shared" si="0"/>
        <v>-9540.8732654564046</v>
      </c>
      <c r="S18" s="27">
        <f t="shared" si="0"/>
        <v>12239.47242527012</v>
      </c>
      <c r="T18" s="27">
        <f t="shared" si="0"/>
        <v>13426.027564987777</v>
      </c>
      <c r="U18" s="27">
        <f t="shared" si="0"/>
        <v>13780.570035645953</v>
      </c>
      <c r="V18" s="27">
        <f t="shared" si="0"/>
        <v>-2257.9137964717083</v>
      </c>
      <c r="W18" s="27">
        <f t="shared" si="0"/>
        <v>-2570.4797968971106</v>
      </c>
      <c r="X18" s="27">
        <f t="shared" si="0"/>
        <v>-3010.4648239305097</v>
      </c>
      <c r="Y18" s="27">
        <f t="shared" si="0"/>
        <v>2257.913796471692</v>
      </c>
      <c r="Z18" s="27">
        <f t="shared" si="0"/>
        <v>2570.4797968971106</v>
      </c>
      <c r="AA18" s="27">
        <f t="shared" si="0"/>
        <v>3010.4648239305134</v>
      </c>
    </row>
    <row r="19" spans="1:28" s="28" customFormat="1" x14ac:dyDescent="0.2">
      <c r="T19" s="29"/>
    </row>
    <row r="20" spans="1:28" s="28" customFormat="1" ht="12.75" x14ac:dyDescent="0.2"/>
    <row r="21" spans="1:28" s="28" customFormat="1" ht="15.95" customHeight="1" x14ac:dyDescent="0.2">
      <c r="A21" s="15"/>
      <c r="B21" s="29"/>
      <c r="C21" s="29"/>
      <c r="D21" s="195" t="s">
        <v>23</v>
      </c>
      <c r="E21" s="196"/>
      <c r="F21" s="196"/>
      <c r="G21" s="196"/>
      <c r="H21" s="196"/>
      <c r="I21" s="196"/>
      <c r="J21" s="196"/>
      <c r="K21" s="197"/>
      <c r="L21" s="201" t="s">
        <v>24</v>
      </c>
      <c r="M21" s="202"/>
      <c r="N21" s="202"/>
      <c r="O21" s="202"/>
      <c r="P21" s="202"/>
      <c r="Q21" s="202"/>
      <c r="R21" s="202"/>
      <c r="S21" s="202"/>
      <c r="U21" s="30"/>
      <c r="V21" s="30"/>
      <c r="W21" s="30"/>
      <c r="X21" s="30"/>
      <c r="Y21" s="30"/>
      <c r="Z21" s="30"/>
      <c r="AA21" s="15"/>
      <c r="AB21" s="15"/>
    </row>
    <row r="22" spans="1:28" s="28" customFormat="1" ht="18.75" x14ac:dyDescent="0.35">
      <c r="A22" s="15"/>
      <c r="B22" s="31"/>
      <c r="C22" s="31"/>
      <c r="D22" s="198"/>
      <c r="E22" s="199"/>
      <c r="F22" s="199"/>
      <c r="G22" s="199"/>
      <c r="H22" s="199"/>
      <c r="I22" s="199"/>
      <c r="J22" s="199"/>
      <c r="K22" s="200"/>
      <c r="L22" s="201"/>
      <c r="M22" s="202"/>
      <c r="N22" s="202"/>
      <c r="O22" s="202"/>
      <c r="P22" s="202"/>
      <c r="Q22" s="202"/>
      <c r="R22" s="202"/>
      <c r="S22" s="202"/>
      <c r="U22" s="30"/>
      <c r="V22" s="30"/>
      <c r="W22" s="30"/>
      <c r="X22" s="30"/>
      <c r="Y22" s="30"/>
      <c r="Z22" s="30"/>
      <c r="AA22" s="15"/>
      <c r="AB22" s="15"/>
    </row>
    <row r="23" spans="1:28" s="28" customFormat="1" ht="23.25" customHeight="1" x14ac:dyDescent="0.35">
      <c r="A23" s="15"/>
      <c r="B23" s="194" t="s">
        <v>8</v>
      </c>
      <c r="C23" s="194"/>
      <c r="D23" s="203" t="s">
        <v>6</v>
      </c>
      <c r="E23" s="203"/>
      <c r="F23" s="203"/>
      <c r="G23" s="203"/>
      <c r="H23" s="203"/>
      <c r="I23" s="203"/>
      <c r="J23" s="203"/>
      <c r="K23" s="203"/>
      <c r="L23" s="203" t="s">
        <v>6</v>
      </c>
      <c r="M23" s="203"/>
      <c r="N23" s="203"/>
      <c r="O23" s="203"/>
      <c r="P23" s="203"/>
      <c r="Q23" s="203"/>
      <c r="R23" s="203"/>
      <c r="S23" s="203"/>
      <c r="U23" s="30"/>
      <c r="V23" s="30"/>
      <c r="W23" s="30"/>
      <c r="X23" s="30"/>
      <c r="Y23" s="30"/>
      <c r="Z23" s="30"/>
      <c r="AA23" s="15"/>
      <c r="AB23" s="15"/>
    </row>
    <row r="24" spans="1:28" s="28" customFormat="1" ht="23.25" customHeight="1" x14ac:dyDescent="0.2">
      <c r="A24" s="15"/>
      <c r="B24" s="194"/>
      <c r="C24" s="194"/>
      <c r="D24" s="32" t="s">
        <v>7</v>
      </c>
      <c r="E24" s="32" t="s">
        <v>10</v>
      </c>
      <c r="F24" s="32" t="s">
        <v>11</v>
      </c>
      <c r="G24" s="32" t="s">
        <v>12</v>
      </c>
      <c r="H24" s="32" t="s">
        <v>13</v>
      </c>
      <c r="I24" s="32" t="s">
        <v>14</v>
      </c>
      <c r="J24" s="17" t="s">
        <v>22</v>
      </c>
      <c r="K24" s="32" t="s">
        <v>15</v>
      </c>
      <c r="L24" s="32" t="s">
        <v>7</v>
      </c>
      <c r="M24" s="32" t="s">
        <v>10</v>
      </c>
      <c r="N24" s="32" t="s">
        <v>11</v>
      </c>
      <c r="O24" s="32" t="s">
        <v>12</v>
      </c>
      <c r="P24" s="32" t="s">
        <v>13</v>
      </c>
      <c r="Q24" s="32" t="s">
        <v>14</v>
      </c>
      <c r="R24" s="17" t="s">
        <v>22</v>
      </c>
      <c r="S24" s="32" t="s">
        <v>15</v>
      </c>
      <c r="U24" s="30"/>
      <c r="V24" s="30"/>
      <c r="W24" s="30"/>
      <c r="X24" s="30"/>
      <c r="Y24" s="30"/>
      <c r="Z24" s="30"/>
      <c r="AA24" s="15"/>
      <c r="AB24" s="15"/>
    </row>
    <row r="25" spans="1:28" s="28" customFormat="1" ht="23.25" customHeight="1" x14ac:dyDescent="0.2">
      <c r="A25" s="15"/>
      <c r="B25" s="189" t="s">
        <v>7</v>
      </c>
      <c r="C25" s="189"/>
      <c r="D25" s="22" t="str">
        <f t="shared" ref="D25:D32" si="1">IFERROR(((F11-D11)/ABS(D11))*100,"--")</f>
        <v>--</v>
      </c>
      <c r="E25" s="22">
        <f t="shared" ref="E25:E32" si="2">IFERROR(((I11-G11)/ABS(G11))*100,"--")</f>
        <v>14.195242868952896</v>
      </c>
      <c r="F25" s="22">
        <f t="shared" ref="F25:F32" si="3">IFERROR(((L11-J11)/ABS(J11))*100,"--")</f>
        <v>20.900558440701602</v>
      </c>
      <c r="G25" s="22">
        <f t="shared" ref="G25:G32" si="4">IFERROR(((O11-M11)/ABS(M11))*100,"--")</f>
        <v>18.748312422074328</v>
      </c>
      <c r="H25" s="22">
        <f t="shared" ref="H25:H32" si="5">IFERROR(((R11-P11)/ABS(P11))*100,"--")</f>
        <v>-16.7309205058312</v>
      </c>
      <c r="I25" s="22">
        <f>IFERROR(((U11-S11)/ABS(S11))*100,"--")</f>
        <v>1.8498717344443181</v>
      </c>
      <c r="J25" s="22">
        <f t="shared" ref="J25:J32" si="6">IFERROR(((X11-V11)/ABS(V11))*100,"--")</f>
        <v>21.95142337376862</v>
      </c>
      <c r="K25" s="22">
        <f>IFERROR(((AA11-Y11)/ABS(Y11))*100,"--")</f>
        <v>11.775848903367899</v>
      </c>
      <c r="L25" s="22" t="str">
        <f t="shared" ref="L25:L32" si="7">IFERROR(((F11-E11)/ABS(E11))*100,"--")</f>
        <v>--</v>
      </c>
      <c r="M25" s="22">
        <f t="shared" ref="M25:M32" si="8">IFERROR(((I11-H11)/ABS(H11))*100,"--")</f>
        <v>-23.537138729753874</v>
      </c>
      <c r="N25" s="22">
        <f t="shared" ref="N25:N32" si="9">IFERROR(((L11-K11)/ABS(K11))*100,"--")</f>
        <v>3.6203527327295379</v>
      </c>
      <c r="O25" s="22">
        <f t="shared" ref="O25:O32" si="10">IFERROR(((O11-N11)/ABS(N11))*100,"--")</f>
        <v>3.5359951814854025</v>
      </c>
      <c r="P25" s="22">
        <f t="shared" ref="P25:P32" si="11">IFERROR(((R11-Q11)/ABS(Q11))*100,"--")</f>
        <v>-5.9649046863070181</v>
      </c>
      <c r="Q25" s="22">
        <f>IFERROR(((U11-T11)/ABS(T11))*100,"--")</f>
        <v>5.588302706519397E-2</v>
      </c>
      <c r="R25" s="22">
        <f t="shared" ref="R25:R32" si="12">IFERROR(((X11-W11)/ABS(W11))*100,"--")</f>
        <v>-0.37706679483280198</v>
      </c>
      <c r="S25" s="22">
        <f>IFERROR(((AA11-Z11)/ABS(Z11))*100,"--")</f>
        <v>4.2974764419056877</v>
      </c>
      <c r="U25" s="30"/>
      <c r="V25" s="30"/>
      <c r="W25" s="30"/>
      <c r="X25" s="30"/>
      <c r="Y25" s="30"/>
      <c r="Z25" s="30"/>
      <c r="AA25" s="15"/>
      <c r="AB25" s="15"/>
    </row>
    <row r="26" spans="1:28" s="28" customFormat="1" ht="23.25" customHeight="1" x14ac:dyDescent="0.2">
      <c r="A26" s="15"/>
      <c r="B26" s="189" t="s">
        <v>10</v>
      </c>
      <c r="C26" s="189"/>
      <c r="D26" s="22">
        <f t="shared" si="1"/>
        <v>-14.195242868952896</v>
      </c>
      <c r="E26" s="33" t="str">
        <f t="shared" si="2"/>
        <v>--</v>
      </c>
      <c r="F26" s="22">
        <f t="shared" si="3"/>
        <v>2.8436987647660414</v>
      </c>
      <c r="G26" s="22">
        <f t="shared" si="4"/>
        <v>-222.27040965139366</v>
      </c>
      <c r="H26" s="22">
        <f t="shared" si="5"/>
        <v>255.49429514333696</v>
      </c>
      <c r="I26" s="22">
        <f>IFERROR(((U12-S12)/ABS(S12))*100,"--")</f>
        <v>4.6729755429874098</v>
      </c>
      <c r="J26" s="22">
        <f t="shared" si="6"/>
        <v>2.1403149103889918</v>
      </c>
      <c r="K26" s="22">
        <f>IFERROR(((AA12-Y12)/ABS(Y12))*100,"--")</f>
        <v>-6.2539645581575414</v>
      </c>
      <c r="L26" s="22">
        <f t="shared" si="7"/>
        <v>23.537138729753874</v>
      </c>
      <c r="M26" s="33" t="str">
        <f t="shared" si="8"/>
        <v>--</v>
      </c>
      <c r="N26" s="22">
        <f t="shared" si="9"/>
        <v>-2.8284834042458114</v>
      </c>
      <c r="O26" s="22">
        <f t="shared" si="10"/>
        <v>-450.10018875998031</v>
      </c>
      <c r="P26" s="22">
        <f t="shared" si="11"/>
        <v>209.04762335094023</v>
      </c>
      <c r="Q26" s="22">
        <f>IFERROR(((U12-T12)/ABS(T12))*100,"--")</f>
        <v>-4.4129991338717991</v>
      </c>
      <c r="R26" s="22">
        <f t="shared" si="12"/>
        <v>0.14499467652910938</v>
      </c>
      <c r="S26" s="22">
        <f>IFERROR(((AA12-Z12)/ABS(Z12))*100,"--")</f>
        <v>-1.666100204347859</v>
      </c>
      <c r="U26" s="30"/>
      <c r="V26" s="30"/>
      <c r="W26" s="30"/>
      <c r="X26" s="30"/>
      <c r="Y26" s="30"/>
      <c r="Z26" s="30"/>
      <c r="AA26" s="15"/>
      <c r="AB26" s="15"/>
    </row>
    <row r="27" spans="1:28" s="28" customFormat="1" ht="23.25" customHeight="1" x14ac:dyDescent="0.2">
      <c r="A27" s="15"/>
      <c r="B27" s="189" t="s">
        <v>11</v>
      </c>
      <c r="C27" s="189"/>
      <c r="D27" s="22">
        <f t="shared" si="1"/>
        <v>-20.900558440701602</v>
      </c>
      <c r="E27" s="22">
        <f t="shared" si="2"/>
        <v>-2.8436987647660414</v>
      </c>
      <c r="F27" s="22" t="str">
        <f t="shared" si="3"/>
        <v>--</v>
      </c>
      <c r="G27" s="22">
        <f t="shared" si="4"/>
        <v>24.016723866995505</v>
      </c>
      <c r="H27" s="22">
        <f t="shared" si="5"/>
        <v>-8.2117329989037895</v>
      </c>
      <c r="I27" s="22">
        <f>IFERROR(((U13-S13)/ABS(S13))*100,"--")</f>
        <v>14.642260997424286</v>
      </c>
      <c r="J27" s="22">
        <f t="shared" si="6"/>
        <v>13.198734626581057</v>
      </c>
      <c r="K27" s="22">
        <f>IFERROR(((AA13-Y13)/ABS(Y13))*100,"--")</f>
        <v>67.067670350623814</v>
      </c>
      <c r="L27" s="22">
        <f t="shared" si="7"/>
        <v>-3.6203527327295379</v>
      </c>
      <c r="M27" s="22">
        <f t="shared" si="8"/>
        <v>2.8284834042458114</v>
      </c>
      <c r="N27" s="22" t="str">
        <f t="shared" si="9"/>
        <v>--</v>
      </c>
      <c r="O27" s="22">
        <f t="shared" si="10"/>
        <v>9.1119039673199964</v>
      </c>
      <c r="P27" s="22">
        <f t="shared" si="11"/>
        <v>-5.0236649874073738</v>
      </c>
      <c r="Q27" s="22">
        <f>IFERROR(((U13-T13)/ABS(T13))*100,"--")</f>
        <v>5.1827200538371807</v>
      </c>
      <c r="R27" s="22">
        <f t="shared" si="12"/>
        <v>17.889548526252611</v>
      </c>
      <c r="S27" s="22">
        <f>IFERROR(((AA13-Z13)/ABS(Z13))*100,"--")</f>
        <v>59.549347929452153</v>
      </c>
      <c r="U27" s="30"/>
      <c r="V27" s="30"/>
      <c r="W27" s="30"/>
      <c r="X27" s="30"/>
      <c r="Y27" s="30"/>
      <c r="Z27" s="30"/>
      <c r="AA27" s="15"/>
      <c r="AB27" s="15"/>
    </row>
    <row r="28" spans="1:28" s="28" customFormat="1" ht="23.25" customHeight="1" x14ac:dyDescent="0.2">
      <c r="A28" s="15"/>
      <c r="B28" s="189" t="s">
        <v>12</v>
      </c>
      <c r="C28" s="189"/>
      <c r="D28" s="22">
        <f t="shared" si="1"/>
        <v>-18.748312422074328</v>
      </c>
      <c r="E28" s="22">
        <f t="shared" si="2"/>
        <v>222.27040965139366</v>
      </c>
      <c r="F28" s="22">
        <f t="shared" si="3"/>
        <v>-24.016723866995505</v>
      </c>
      <c r="G28" s="22" t="str">
        <f t="shared" si="4"/>
        <v>--</v>
      </c>
      <c r="H28" s="22">
        <f t="shared" si="5"/>
        <v>-10.654631688893282</v>
      </c>
      <c r="I28" s="22">
        <f>IFERROR(((U14-S14)/ABS(S14))*100,"--")</f>
        <v>12.098728297376935</v>
      </c>
      <c r="J28" s="22">
        <f t="shared" si="6"/>
        <v>-89.528340736286168</v>
      </c>
      <c r="K28" s="22">
        <f>IFERROR(((AA14-Y14)/ABS(Y14))*100,"--")</f>
        <v>-41.913106171320742</v>
      </c>
      <c r="L28" s="22">
        <f t="shared" si="7"/>
        <v>-3.5359951814854025</v>
      </c>
      <c r="M28" s="22">
        <f t="shared" si="8"/>
        <v>450.10018875998031</v>
      </c>
      <c r="N28" s="22">
        <f t="shared" si="9"/>
        <v>-9.1119039673199964</v>
      </c>
      <c r="O28" s="22" t="str">
        <f t="shared" si="10"/>
        <v>--</v>
      </c>
      <c r="P28" s="22">
        <f t="shared" si="11"/>
        <v>-2.3101501867335883</v>
      </c>
      <c r="Q28" s="22">
        <f>IFERROR(((U14-T14)/ABS(T14))*100,"--")</f>
        <v>2.1146144893727925</v>
      </c>
      <c r="R28" s="22">
        <f t="shared" si="12"/>
        <v>-26.967152935337808</v>
      </c>
      <c r="S28" s="22">
        <f>IFERROR(((AA14-Z14)/ABS(Z14))*100,"--")</f>
        <v>-8.3615103756604139</v>
      </c>
      <c r="U28" s="30"/>
      <c r="V28" s="30"/>
      <c r="W28" s="30"/>
      <c r="X28" s="30"/>
      <c r="Y28" s="30"/>
      <c r="Z28" s="30"/>
      <c r="AA28" s="15"/>
      <c r="AB28" s="15"/>
    </row>
    <row r="29" spans="1:28" s="36" customFormat="1" ht="23.25" customHeight="1" x14ac:dyDescent="0.25">
      <c r="A29" s="34"/>
      <c r="B29" s="189" t="s">
        <v>13</v>
      </c>
      <c r="C29" s="189"/>
      <c r="D29" s="22">
        <f t="shared" si="1"/>
        <v>16.7309205058312</v>
      </c>
      <c r="E29" s="22">
        <f t="shared" si="2"/>
        <v>-255.49429514333696</v>
      </c>
      <c r="F29" s="22">
        <f t="shared" si="3"/>
        <v>8.2117329989037895</v>
      </c>
      <c r="G29" s="22">
        <f t="shared" si="4"/>
        <v>10.654631688893282</v>
      </c>
      <c r="H29" s="35" t="str">
        <f t="shared" si="5"/>
        <v>--</v>
      </c>
      <c r="I29" s="35">
        <f>IFERROR(((U15-S15)/ABS(S15))*100,"--")</f>
        <v>1.991551650370901</v>
      </c>
      <c r="J29" s="35">
        <f t="shared" si="6"/>
        <v>9.1371289739755692</v>
      </c>
      <c r="K29" s="22">
        <f>IFERROR(((AA15-Y15)/ABS(Y15))*100,"--")</f>
        <v>16.58330143832212</v>
      </c>
      <c r="L29" s="22">
        <f t="shared" si="7"/>
        <v>5.9649046863070181</v>
      </c>
      <c r="M29" s="22">
        <f t="shared" si="8"/>
        <v>-209.04762335094023</v>
      </c>
      <c r="N29" s="22">
        <f t="shared" si="9"/>
        <v>5.0236649874073738</v>
      </c>
      <c r="O29" s="22">
        <f t="shared" si="10"/>
        <v>2.3101501867335883</v>
      </c>
      <c r="P29" s="35" t="str">
        <f t="shared" si="11"/>
        <v>--</v>
      </c>
      <c r="Q29" s="35">
        <f>IFERROR(((U15-T15)/ABS(T15))*100,"--")</f>
        <v>-0.86138720215906583</v>
      </c>
      <c r="R29" s="35">
        <f t="shared" si="12"/>
        <v>3.3111473181015807</v>
      </c>
      <c r="S29" s="22">
        <f>IFERROR(((AA15-Z15)/ABS(Z15))*100,"--")</f>
        <v>6.8856859742417402</v>
      </c>
      <c r="U29" s="30"/>
      <c r="V29" s="30"/>
      <c r="W29" s="30"/>
      <c r="X29" s="30"/>
      <c r="Y29" s="30"/>
      <c r="Z29" s="30"/>
      <c r="AA29" s="34"/>
      <c r="AB29" s="34"/>
    </row>
    <row r="30" spans="1:28" s="36" customFormat="1" ht="23.25" customHeight="1" x14ac:dyDescent="0.25">
      <c r="A30" s="34"/>
      <c r="B30" s="189" t="s">
        <v>14</v>
      </c>
      <c r="C30" s="189"/>
      <c r="D30" s="22">
        <f t="shared" si="1"/>
        <v>-1.8498717344443181</v>
      </c>
      <c r="E30" s="22">
        <f t="shared" si="2"/>
        <v>-4.6729755429874098</v>
      </c>
      <c r="F30" s="22">
        <f t="shared" si="3"/>
        <v>-14.642260997424286</v>
      </c>
      <c r="G30" s="22">
        <f t="shared" si="4"/>
        <v>-12.098728297376935</v>
      </c>
      <c r="H30" s="35">
        <f t="shared" si="5"/>
        <v>-1.991551650370901</v>
      </c>
      <c r="I30" s="35" t="str">
        <f>IFERROR(((U16-S16)/ABS(S16))*100,"-")</f>
        <v>-</v>
      </c>
      <c r="J30" s="35">
        <f t="shared" si="6"/>
        <v>-12.591209464176076</v>
      </c>
      <c r="K30" s="35" t="str">
        <f>IFERROR(((AA16-Y16)/ABS(Y16))*100,"-")</f>
        <v>-</v>
      </c>
      <c r="L30" s="22">
        <f t="shared" si="7"/>
        <v>-5.588302706519397E-2</v>
      </c>
      <c r="M30" s="22">
        <f t="shared" si="8"/>
        <v>4.4129991338717991</v>
      </c>
      <c r="N30" s="22">
        <f t="shared" si="9"/>
        <v>-5.1827200538371807</v>
      </c>
      <c r="O30" s="22">
        <f t="shared" si="10"/>
        <v>-2.1146144893727925</v>
      </c>
      <c r="P30" s="35">
        <f t="shared" si="11"/>
        <v>0.86138720215906583</v>
      </c>
      <c r="Q30" s="35" t="str">
        <f>IFERROR(((U16-T16)/ABS(T16))*100,"-")</f>
        <v>-</v>
      </c>
      <c r="R30" s="35">
        <f t="shared" si="12"/>
        <v>-2.6407101351612829</v>
      </c>
      <c r="S30" s="35" t="str">
        <f>IFERROR(((AA16-Z16)/ABS(Z16))*100,"-")</f>
        <v>-</v>
      </c>
      <c r="U30" s="30"/>
      <c r="V30" s="30"/>
      <c r="W30" s="30"/>
      <c r="X30" s="30"/>
      <c r="Y30" s="30"/>
      <c r="Z30" s="30"/>
      <c r="AA30" s="34"/>
      <c r="AB30" s="34"/>
    </row>
    <row r="31" spans="1:28" s="28" customFormat="1" ht="23.25" customHeight="1" x14ac:dyDescent="0.2">
      <c r="A31" s="15"/>
      <c r="B31" s="189" t="s">
        <v>15</v>
      </c>
      <c r="C31" s="189"/>
      <c r="D31" s="22">
        <f t="shared" si="1"/>
        <v>-11.775848903367899</v>
      </c>
      <c r="E31" s="22">
        <f t="shared" si="2"/>
        <v>6.25396455815756</v>
      </c>
      <c r="F31" s="22">
        <f t="shared" si="3"/>
        <v>-67.067670350623814</v>
      </c>
      <c r="G31" s="22">
        <f t="shared" si="4"/>
        <v>41.913106171320742</v>
      </c>
      <c r="H31" s="22">
        <f t="shared" si="5"/>
        <v>-16.58330143832212</v>
      </c>
      <c r="I31" s="35" t="str">
        <f>IFERROR(((U17-S17)/ABS(S17))*100,"-")</f>
        <v>-</v>
      </c>
      <c r="J31" s="35">
        <f t="shared" si="6"/>
        <v>-33.329484439786221</v>
      </c>
      <c r="K31" s="33" t="str">
        <f>IFERROR(((AA17-Y17)/ABS(Y17))*100,"--")</f>
        <v>--</v>
      </c>
      <c r="L31" s="37">
        <f t="shared" si="7"/>
        <v>-4.2974764419056877</v>
      </c>
      <c r="M31" s="22">
        <f t="shared" si="8"/>
        <v>1.666100204347875</v>
      </c>
      <c r="N31" s="22">
        <f t="shared" si="9"/>
        <v>-59.549347929452153</v>
      </c>
      <c r="O31" s="22">
        <f t="shared" si="10"/>
        <v>8.3615103756604139</v>
      </c>
      <c r="P31" s="22">
        <f t="shared" si="11"/>
        <v>-6.8856859742417402</v>
      </c>
      <c r="Q31" s="35" t="str">
        <f>IFERROR(((U17-T17)/ABS(T17))*100,"-")</f>
        <v>-</v>
      </c>
      <c r="R31" s="35">
        <f t="shared" si="12"/>
        <v>-17.116844394751578</v>
      </c>
      <c r="S31" s="33" t="str">
        <f>IFERROR(((AA17-Z17)/ABS(Z17))*100,"--")</f>
        <v>--</v>
      </c>
      <c r="U31" s="30"/>
      <c r="V31" s="30"/>
      <c r="W31" s="30"/>
      <c r="X31" s="30"/>
      <c r="Y31" s="30"/>
      <c r="Z31" s="30"/>
      <c r="AA31" s="15"/>
      <c r="AB31" s="15"/>
    </row>
    <row r="32" spans="1:28" s="28" customFormat="1" ht="23.25" customHeight="1" x14ac:dyDescent="0.2">
      <c r="A32" s="15"/>
      <c r="B32" s="189" t="s">
        <v>16</v>
      </c>
      <c r="C32" s="189"/>
      <c r="D32" s="27">
        <f t="shared" si="1"/>
        <v>-17.292690095123696</v>
      </c>
      <c r="E32" s="27">
        <f t="shared" si="2"/>
        <v>33.454085369977868</v>
      </c>
      <c r="F32" s="27">
        <f t="shared" si="3"/>
        <v>-18.722146636232615</v>
      </c>
      <c r="G32" s="27">
        <f t="shared" si="4"/>
        <v>673.56683681502443</v>
      </c>
      <c r="H32" s="27">
        <f t="shared" si="5"/>
        <v>-12.487195062048819</v>
      </c>
      <c r="I32" s="27">
        <f>IFERROR(((U18-S18)/ABS(S18))*100,"--")</f>
        <v>12.591209464176082</v>
      </c>
      <c r="J32" s="27">
        <f t="shared" si="6"/>
        <v>-33.329484439785205</v>
      </c>
      <c r="K32" s="27">
        <f>IFERROR(((AA18-Y18)/ABS(Y18))*100,"--")</f>
        <v>33.329484439786334</v>
      </c>
      <c r="L32" s="27">
        <f t="shared" si="7"/>
        <v>-1.609884764449782</v>
      </c>
      <c r="M32" s="27">
        <f t="shared" si="8"/>
        <v>10.131563964747487</v>
      </c>
      <c r="N32" s="27">
        <f t="shared" si="9"/>
        <v>-21.258647663211775</v>
      </c>
      <c r="O32" s="27">
        <f t="shared" si="10"/>
        <v>64.181898596029214</v>
      </c>
      <c r="P32" s="27">
        <f t="shared" si="11"/>
        <v>-4.9476882483407332</v>
      </c>
      <c r="Q32" s="27">
        <f>IFERROR(((U18-T18)/ABS(T18))*100,"--")</f>
        <v>2.6407101351612559</v>
      </c>
      <c r="R32" s="27">
        <f t="shared" si="12"/>
        <v>-17.116844394751354</v>
      </c>
      <c r="S32" s="27">
        <f>IFERROR(((AA18-Z18)/ABS(Z18))*100,"--")</f>
        <v>17.116844394751496</v>
      </c>
      <c r="U32" s="30"/>
      <c r="V32" s="30"/>
      <c r="W32" s="30"/>
      <c r="X32" s="30"/>
      <c r="Y32" s="30"/>
      <c r="Z32" s="30"/>
      <c r="AA32" s="15"/>
      <c r="AB32" s="15"/>
    </row>
    <row r="33" spans="1:31" s="28" customFormat="1" ht="18.75" x14ac:dyDescent="0.2">
      <c r="A33" s="15"/>
      <c r="B33" s="38"/>
      <c r="C33" s="38"/>
      <c r="D33" s="39"/>
      <c r="E33" s="39"/>
      <c r="F33" s="39"/>
      <c r="G33" s="39"/>
      <c r="H33" s="39"/>
      <c r="I33" s="39"/>
      <c r="J33" s="39"/>
      <c r="K33" s="39"/>
      <c r="L33" s="39"/>
      <c r="M33" s="39"/>
      <c r="N33" s="39"/>
      <c r="O33" s="39"/>
      <c r="P33" s="39"/>
      <c r="Q33" s="39"/>
      <c r="R33" s="39"/>
      <c r="S33" s="39"/>
      <c r="U33" s="30"/>
      <c r="V33" s="30"/>
      <c r="W33" s="30"/>
      <c r="X33" s="30"/>
      <c r="Y33" s="30"/>
      <c r="Z33" s="30"/>
      <c r="AA33" s="15"/>
      <c r="AB33" s="15"/>
    </row>
    <row r="34" spans="1:31" s="3" customFormat="1" ht="15" customHeight="1" x14ac:dyDescent="0.25">
      <c r="A34" s="15"/>
      <c r="B34" s="38"/>
      <c r="C34" s="38"/>
      <c r="D34" s="30"/>
      <c r="E34" s="30"/>
      <c r="F34" s="30"/>
      <c r="G34" s="30"/>
      <c r="H34" s="30"/>
      <c r="I34" s="30"/>
      <c r="J34" s="30"/>
      <c r="K34" s="30"/>
      <c r="L34" s="30"/>
      <c r="M34" s="30"/>
      <c r="N34" s="30"/>
      <c r="O34" s="30"/>
      <c r="P34" s="30"/>
      <c r="Q34" s="30"/>
      <c r="R34" s="30"/>
      <c r="S34" s="30"/>
      <c r="T34" s="30"/>
      <c r="U34" s="30"/>
      <c r="V34" s="30"/>
      <c r="W34" s="30"/>
      <c r="X34" s="30"/>
      <c r="Y34" s="30"/>
      <c r="Z34" s="30"/>
      <c r="AA34" s="30"/>
      <c r="AB34" s="15"/>
      <c r="AC34" s="15"/>
    </row>
    <row r="35" spans="1:31" s="15" customFormat="1" ht="20.100000000000001" customHeight="1" x14ac:dyDescent="0.4">
      <c r="A35" s="6">
        <v>1.2</v>
      </c>
      <c r="B35" s="5" t="s">
        <v>25</v>
      </c>
      <c r="C35" s="5"/>
      <c r="D35" s="3"/>
      <c r="E35" s="18"/>
      <c r="F35" s="18"/>
      <c r="G35" s="18"/>
      <c r="H35" s="18"/>
      <c r="I35" s="18"/>
      <c r="J35" s="18"/>
      <c r="K35" s="18"/>
      <c r="L35" s="18"/>
      <c r="M35" s="18"/>
      <c r="N35" s="18"/>
      <c r="O35" s="18"/>
      <c r="P35" s="18"/>
      <c r="Q35" s="18"/>
      <c r="R35" s="18"/>
      <c r="S35" s="18"/>
      <c r="T35" s="18"/>
      <c r="U35" s="18"/>
      <c r="V35" s="18"/>
      <c r="W35" s="18"/>
      <c r="X35" s="18"/>
      <c r="Y35" s="18"/>
      <c r="Z35" s="18"/>
      <c r="AA35" s="18"/>
      <c r="AB35" s="18"/>
      <c r="AC35" s="18"/>
    </row>
    <row r="36" spans="1:31" s="15" customFormat="1" ht="21.75" x14ac:dyDescent="0.25">
      <c r="A36" s="7"/>
      <c r="B36" s="5"/>
      <c r="C36" s="5"/>
      <c r="D36" s="3"/>
      <c r="E36" s="18"/>
      <c r="F36" s="18"/>
      <c r="G36" s="18"/>
      <c r="H36" s="18"/>
      <c r="I36" s="18"/>
      <c r="J36" s="18"/>
      <c r="K36" s="18"/>
      <c r="L36" s="18"/>
      <c r="M36" s="18"/>
      <c r="N36" s="18"/>
      <c r="O36" s="18"/>
      <c r="P36" s="18"/>
      <c r="Q36" s="18"/>
      <c r="R36" s="18"/>
      <c r="S36" s="18"/>
      <c r="T36" s="18"/>
      <c r="U36" s="18"/>
      <c r="V36" s="18"/>
      <c r="W36" s="18"/>
      <c r="X36" s="18"/>
      <c r="Y36" s="18"/>
      <c r="Z36" s="18"/>
      <c r="AA36" s="18"/>
      <c r="AB36" s="18"/>
      <c r="AC36" s="18"/>
    </row>
    <row r="37" spans="1:31" s="15" customFormat="1" ht="20.100000000000001" customHeight="1" x14ac:dyDescent="0.25">
      <c r="A37" s="7"/>
      <c r="B37" s="5" t="s">
        <v>21</v>
      </c>
      <c r="C37" s="5"/>
      <c r="D37" s="3"/>
      <c r="E37" s="18"/>
      <c r="F37" s="18"/>
      <c r="G37" s="18"/>
      <c r="H37" s="18"/>
      <c r="I37" s="18"/>
      <c r="J37" s="18"/>
      <c r="K37" s="18"/>
      <c r="L37" s="18"/>
      <c r="M37" s="18"/>
      <c r="N37" s="18"/>
      <c r="O37" s="18"/>
      <c r="P37" s="18"/>
      <c r="Q37" s="18"/>
      <c r="R37" s="18"/>
      <c r="S37" s="18"/>
      <c r="T37" s="18"/>
      <c r="U37" s="18"/>
      <c r="V37" s="18"/>
      <c r="W37" s="18"/>
      <c r="X37" s="18"/>
      <c r="Y37" s="18"/>
      <c r="Z37" s="18"/>
      <c r="AA37" s="18"/>
      <c r="AB37" s="18"/>
      <c r="AC37" s="18"/>
    </row>
    <row r="38" spans="1:31" s="15" customFormat="1" ht="20.100000000000001" customHeight="1" x14ac:dyDescent="0.2">
      <c r="A38" s="18"/>
      <c r="B38" s="18"/>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row>
    <row r="39" spans="1:31" s="15" customFormat="1" ht="20.100000000000001" customHeight="1" x14ac:dyDescent="0.35">
      <c r="A39" s="18"/>
      <c r="B39" s="14"/>
      <c r="C39" s="14"/>
      <c r="D39" s="190" t="s">
        <v>6</v>
      </c>
      <c r="E39" s="191"/>
      <c r="F39" s="191"/>
      <c r="G39" s="191"/>
      <c r="H39" s="191"/>
      <c r="I39" s="191"/>
      <c r="J39" s="191"/>
      <c r="K39" s="191"/>
      <c r="L39" s="191"/>
      <c r="M39" s="191"/>
      <c r="N39" s="191"/>
      <c r="O39" s="191"/>
      <c r="P39" s="191"/>
      <c r="Q39" s="191"/>
      <c r="R39" s="191"/>
      <c r="S39" s="191"/>
      <c r="T39" s="191"/>
      <c r="U39" s="191"/>
      <c r="V39" s="191"/>
      <c r="W39" s="191"/>
      <c r="X39" s="191"/>
      <c r="Y39" s="191"/>
      <c r="Z39" s="191"/>
      <c r="AA39" s="204"/>
      <c r="AB39" s="18"/>
      <c r="AC39" s="18"/>
    </row>
    <row r="40" spans="1:31" s="15" customFormat="1" ht="22.5" customHeight="1" x14ac:dyDescent="0.2">
      <c r="A40" s="18"/>
      <c r="B40" s="194" t="s">
        <v>8</v>
      </c>
      <c r="C40" s="194"/>
      <c r="D40" s="194" t="s">
        <v>7</v>
      </c>
      <c r="E40" s="194"/>
      <c r="F40" s="194"/>
      <c r="G40" s="194" t="s">
        <v>10</v>
      </c>
      <c r="H40" s="194"/>
      <c r="I40" s="194"/>
      <c r="J40" s="194" t="s">
        <v>11</v>
      </c>
      <c r="K40" s="194" t="s">
        <v>11</v>
      </c>
      <c r="L40" s="194" t="s">
        <v>11</v>
      </c>
      <c r="M40" s="194" t="s">
        <v>12</v>
      </c>
      <c r="N40" s="194" t="s">
        <v>12</v>
      </c>
      <c r="O40" s="194" t="s">
        <v>12</v>
      </c>
      <c r="P40" s="194" t="s">
        <v>13</v>
      </c>
      <c r="Q40" s="194" t="s">
        <v>13</v>
      </c>
      <c r="R40" s="194" t="s">
        <v>13</v>
      </c>
      <c r="S40" s="194" t="s">
        <v>14</v>
      </c>
      <c r="T40" s="194" t="s">
        <v>14</v>
      </c>
      <c r="U40" s="194" t="s">
        <v>14</v>
      </c>
      <c r="V40" s="194" t="s">
        <v>22</v>
      </c>
      <c r="W40" s="194" t="s">
        <v>22</v>
      </c>
      <c r="X40" s="194" t="s">
        <v>22</v>
      </c>
      <c r="Y40" s="194" t="s">
        <v>15</v>
      </c>
      <c r="Z40" s="194" t="s">
        <v>15</v>
      </c>
      <c r="AA40" s="194" t="s">
        <v>15</v>
      </c>
      <c r="AB40" s="18"/>
      <c r="AC40" s="18"/>
    </row>
    <row r="41" spans="1:31" s="15" customFormat="1" ht="22.5" customHeight="1" x14ac:dyDescent="0.2">
      <c r="A41" s="18"/>
      <c r="B41" s="194"/>
      <c r="C41" s="194"/>
      <c r="D41" s="17" t="s">
        <v>1</v>
      </c>
      <c r="E41" s="17" t="s">
        <v>4</v>
      </c>
      <c r="F41" s="17" t="s">
        <v>5</v>
      </c>
      <c r="G41" s="17" t="s">
        <v>1</v>
      </c>
      <c r="H41" s="17" t="s">
        <v>4</v>
      </c>
      <c r="I41" s="17" t="s">
        <v>5</v>
      </c>
      <c r="J41" s="17" t="s">
        <v>1</v>
      </c>
      <c r="K41" s="17" t="s">
        <v>4</v>
      </c>
      <c r="L41" s="17" t="s">
        <v>5</v>
      </c>
      <c r="M41" s="17" t="s">
        <v>1</v>
      </c>
      <c r="N41" s="17" t="s">
        <v>4</v>
      </c>
      <c r="O41" s="17" t="s">
        <v>5</v>
      </c>
      <c r="P41" s="17" t="s">
        <v>1</v>
      </c>
      <c r="Q41" s="17" t="s">
        <v>4</v>
      </c>
      <c r="R41" s="17" t="s">
        <v>5</v>
      </c>
      <c r="S41" s="17" t="s">
        <v>1</v>
      </c>
      <c r="T41" s="17" t="s">
        <v>4</v>
      </c>
      <c r="U41" s="17" t="s">
        <v>5</v>
      </c>
      <c r="V41" s="17" t="s">
        <v>1</v>
      </c>
      <c r="W41" s="17" t="s">
        <v>4</v>
      </c>
      <c r="X41" s="17" t="s">
        <v>5</v>
      </c>
      <c r="Y41" s="17" t="s">
        <v>1</v>
      </c>
      <c r="Z41" s="17" t="s">
        <v>4</v>
      </c>
      <c r="AA41" s="17" t="s">
        <v>5</v>
      </c>
      <c r="AB41" s="18"/>
      <c r="AC41" s="18"/>
      <c r="AD41" s="28"/>
      <c r="AE41" s="28"/>
    </row>
    <row r="42" spans="1:31" s="15" customFormat="1" ht="22.5" customHeight="1" x14ac:dyDescent="0.2">
      <c r="A42" s="18"/>
      <c r="B42" s="189" t="s">
        <v>7</v>
      </c>
      <c r="C42" s="189"/>
      <c r="D42" s="22">
        <v>1721.0898405538715</v>
      </c>
      <c r="E42" s="22">
        <v>1669.0102050065339</v>
      </c>
      <c r="F42" s="22">
        <v>1665.9357222405595</v>
      </c>
      <c r="G42" s="22">
        <v>1412.6729230895401</v>
      </c>
      <c r="H42" s="22">
        <v>1380.6025719599597</v>
      </c>
      <c r="I42" s="22">
        <v>1281.8069962061697</v>
      </c>
      <c r="J42" s="22">
        <v>5053.5094914925721</v>
      </c>
      <c r="K42" s="22">
        <v>5352.493180882152</v>
      </c>
      <c r="L42" s="22">
        <v>5514.4899961891206</v>
      </c>
      <c r="M42" s="22">
        <v>1994.5664021471819</v>
      </c>
      <c r="N42" s="22">
        <v>2284.7899547601646</v>
      </c>
      <c r="O42" s="22">
        <v>2361.9297303748167</v>
      </c>
      <c r="P42" s="22">
        <v>0</v>
      </c>
      <c r="Q42" s="22">
        <v>0</v>
      </c>
      <c r="R42" s="22">
        <v>0</v>
      </c>
      <c r="S42" s="22">
        <v>0</v>
      </c>
      <c r="T42" s="22">
        <v>0</v>
      </c>
      <c r="U42" s="22">
        <v>0</v>
      </c>
      <c r="V42" s="35">
        <f t="shared" ref="V42:X49" si="13">D42+G42+J42+M42+P42+S42</f>
        <v>10181.838657283166</v>
      </c>
      <c r="W42" s="35">
        <f t="shared" si="13"/>
        <v>10686.89591260881</v>
      </c>
      <c r="X42" s="35">
        <f t="shared" si="13"/>
        <v>10824.162445010666</v>
      </c>
      <c r="Y42" s="22">
        <v>3894.046981181888</v>
      </c>
      <c r="Z42" s="22">
        <v>4168.5388214596678</v>
      </c>
      <c r="AA42" s="22">
        <v>4345.4611150412247</v>
      </c>
      <c r="AB42" s="18"/>
      <c r="AC42" s="18"/>
      <c r="AD42" s="18"/>
      <c r="AE42" s="18"/>
    </row>
    <row r="43" spans="1:31" s="15" customFormat="1" ht="22.5" customHeight="1" x14ac:dyDescent="0.2">
      <c r="A43" s="18"/>
      <c r="B43" s="189" t="s">
        <v>10</v>
      </c>
      <c r="C43" s="189"/>
      <c r="D43" s="22">
        <v>826.85450439605791</v>
      </c>
      <c r="E43" s="22">
        <v>505.69839641035975</v>
      </c>
      <c r="F43" s="22">
        <v>612.83023020808844</v>
      </c>
      <c r="G43" s="40">
        <v>0</v>
      </c>
      <c r="H43" s="40">
        <v>0</v>
      </c>
      <c r="I43" s="40">
        <v>0</v>
      </c>
      <c r="J43" s="22">
        <v>3540.9384259330213</v>
      </c>
      <c r="K43" s="22">
        <v>3718.4130830740592</v>
      </c>
      <c r="L43" s="22">
        <v>3624.2229871448067</v>
      </c>
      <c r="M43" s="22">
        <v>29.149910095275093</v>
      </c>
      <c r="N43" s="22">
        <v>26.923529363740013</v>
      </c>
      <c r="O43" s="22">
        <v>26.557907533825347</v>
      </c>
      <c r="P43" s="22">
        <v>2.40917016057</v>
      </c>
      <c r="Q43" s="22">
        <v>3.3426158797300003</v>
      </c>
      <c r="R43" s="22">
        <v>5.0202191963400002</v>
      </c>
      <c r="S43" s="22">
        <v>1862.2881401064169</v>
      </c>
      <c r="T43" s="22">
        <v>2039.2516334181507</v>
      </c>
      <c r="U43" s="22">
        <v>1949.2958240368264</v>
      </c>
      <c r="V43" s="35">
        <f t="shared" si="13"/>
        <v>6261.6401506913417</v>
      </c>
      <c r="W43" s="35">
        <f t="shared" si="13"/>
        <v>6293.6292581460402</v>
      </c>
      <c r="X43" s="35">
        <f t="shared" si="13"/>
        <v>6217.927168119887</v>
      </c>
      <c r="Y43" s="22">
        <v>-319.39753394681117</v>
      </c>
      <c r="Z43" s="22">
        <v>-353.58101006423902</v>
      </c>
      <c r="AA43" s="22">
        <v>-344.7834494189467</v>
      </c>
      <c r="AB43" s="18"/>
      <c r="AC43" s="18"/>
      <c r="AD43" s="18"/>
      <c r="AE43" s="18"/>
    </row>
    <row r="44" spans="1:31" s="15" customFormat="1" ht="22.5" customHeight="1" x14ac:dyDescent="0.2">
      <c r="A44" s="18"/>
      <c r="B44" s="189" t="s">
        <v>11</v>
      </c>
      <c r="C44" s="189"/>
      <c r="D44" s="22">
        <v>2364.6393120283074</v>
      </c>
      <c r="E44" s="22">
        <v>2215.2146665898777</v>
      </c>
      <c r="F44" s="22">
        <v>2263.6309334713292</v>
      </c>
      <c r="G44" s="22">
        <v>44.059345863021221</v>
      </c>
      <c r="H44" s="22">
        <v>17.411068011909997</v>
      </c>
      <c r="I44" s="22">
        <v>27.903199869493797</v>
      </c>
      <c r="J44" s="22">
        <v>1313.7319048239117</v>
      </c>
      <c r="K44" s="22">
        <v>1773.9267654454075</v>
      </c>
      <c r="L44" s="22">
        <v>2007.6665133882243</v>
      </c>
      <c r="M44" s="22">
        <v>1835.4969582285357</v>
      </c>
      <c r="N44" s="22">
        <v>1896.0377381924166</v>
      </c>
      <c r="O44" s="22">
        <v>1960.6597166430768</v>
      </c>
      <c r="P44" s="22">
        <v>5650.2897067947633</v>
      </c>
      <c r="Q44" s="22">
        <v>6204.1589108867511</v>
      </c>
      <c r="R44" s="22">
        <v>6110.1666067828601</v>
      </c>
      <c r="S44" s="22">
        <v>9800.7730512961643</v>
      </c>
      <c r="T44" s="22">
        <v>10894.842019642498</v>
      </c>
      <c r="U44" s="22">
        <v>11326.050620482911</v>
      </c>
      <c r="V44" s="35">
        <f t="shared" si="13"/>
        <v>21008.990279034704</v>
      </c>
      <c r="W44" s="35">
        <f t="shared" si="13"/>
        <v>23001.59116876886</v>
      </c>
      <c r="X44" s="35">
        <f t="shared" si="13"/>
        <v>23696.077590637895</v>
      </c>
      <c r="Y44" s="22">
        <v>1640.6434844090631</v>
      </c>
      <c r="Z44" s="22">
        <v>1728.6198860221346</v>
      </c>
      <c r="AA44" s="22">
        <v>1905.7069911232475</v>
      </c>
      <c r="AB44" s="18"/>
      <c r="AC44" s="18"/>
      <c r="AD44" s="18"/>
      <c r="AE44" s="18"/>
    </row>
    <row r="45" spans="1:31" s="28" customFormat="1" ht="22.5" customHeight="1" x14ac:dyDescent="0.2">
      <c r="A45" s="18"/>
      <c r="B45" s="189" t="s">
        <v>12</v>
      </c>
      <c r="C45" s="189"/>
      <c r="D45" s="22">
        <v>36.96332270311288</v>
      </c>
      <c r="E45" s="22">
        <v>39.560537988125866</v>
      </c>
      <c r="F45" s="22">
        <v>37.309109612425956</v>
      </c>
      <c r="G45" s="22">
        <v>31.304348690659996</v>
      </c>
      <c r="H45" s="22">
        <v>28.185684554540007</v>
      </c>
      <c r="I45" s="22">
        <v>33.501025620860005</v>
      </c>
      <c r="J45" s="22">
        <v>1226.9614834137667</v>
      </c>
      <c r="K45" s="22">
        <v>1204.3755711938668</v>
      </c>
      <c r="L45" s="22">
        <v>1205.9739572093347</v>
      </c>
      <c r="M45" s="22">
        <v>1572.7269693056774</v>
      </c>
      <c r="N45" s="22">
        <v>1628.6359644747783</v>
      </c>
      <c r="O45" s="22">
        <v>1679.6133578969884</v>
      </c>
      <c r="P45" s="22">
        <v>936.16569940190584</v>
      </c>
      <c r="Q45" s="22">
        <v>966.5168368277607</v>
      </c>
      <c r="R45" s="22">
        <v>976.22375164795585</v>
      </c>
      <c r="S45" s="22">
        <v>6273.0471475242311</v>
      </c>
      <c r="T45" s="22">
        <v>6762.8411266445592</v>
      </c>
      <c r="U45" s="22">
        <v>6974.269660585247</v>
      </c>
      <c r="V45" s="35">
        <f t="shared" si="13"/>
        <v>10077.168971039355</v>
      </c>
      <c r="W45" s="35">
        <f t="shared" si="13"/>
        <v>10630.115721683631</v>
      </c>
      <c r="X45" s="35">
        <f t="shared" si="13"/>
        <v>10906.890862572813</v>
      </c>
      <c r="Y45" s="22">
        <v>716.03622113268534</v>
      </c>
      <c r="Z45" s="22">
        <v>710.05408854906068</v>
      </c>
      <c r="AA45" s="22">
        <v>715.78980842960834</v>
      </c>
      <c r="AB45" s="18"/>
      <c r="AC45" s="18"/>
      <c r="AD45" s="18"/>
      <c r="AE45" s="18"/>
    </row>
    <row r="46" spans="1:31" ht="22.5" customHeight="1" x14ac:dyDescent="0.2">
      <c r="B46" s="189" t="s">
        <v>13</v>
      </c>
      <c r="C46" s="189"/>
      <c r="D46" s="22">
        <v>127.67433257728696</v>
      </c>
      <c r="E46" s="22">
        <v>140.64602248106587</v>
      </c>
      <c r="F46" s="22">
        <v>149.03542366714339</v>
      </c>
      <c r="G46" s="22">
        <v>3.8090576138000003</v>
      </c>
      <c r="H46" s="22">
        <v>2.6382761716300003</v>
      </c>
      <c r="I46" s="22">
        <v>2.8434740681400004</v>
      </c>
      <c r="J46" s="22">
        <v>7637.3735945622193</v>
      </c>
      <c r="K46" s="22">
        <v>8251.5621426754897</v>
      </c>
      <c r="L46" s="22">
        <v>8260.4245178780166</v>
      </c>
      <c r="M46" s="22">
        <v>3182.2720058407103</v>
      </c>
      <c r="N46" s="22">
        <v>3395.8170149572466</v>
      </c>
      <c r="O46" s="22">
        <v>3461.6444123788197</v>
      </c>
      <c r="P46" s="22">
        <v>51.43383</v>
      </c>
      <c r="Q46" s="22">
        <v>48.822820000000007</v>
      </c>
      <c r="R46" s="22">
        <v>47.088754999999999</v>
      </c>
      <c r="S46" s="22">
        <v>303.50396380000001</v>
      </c>
      <c r="T46" s="22">
        <v>312.23797999999999</v>
      </c>
      <c r="U46" s="22">
        <v>309.54840200000001</v>
      </c>
      <c r="V46" s="35">
        <f t="shared" si="13"/>
        <v>11306.066784394017</v>
      </c>
      <c r="W46" s="35">
        <f t="shared" si="13"/>
        <v>12151.724256285432</v>
      </c>
      <c r="X46" s="35">
        <f t="shared" si="13"/>
        <v>12230.584984992121</v>
      </c>
      <c r="Y46" s="22">
        <v>8603.6407883505344</v>
      </c>
      <c r="Z46" s="22">
        <v>9158.3469063000412</v>
      </c>
      <c r="AA46" s="22">
        <v>9616.1900634940594</v>
      </c>
    </row>
    <row r="47" spans="1:31" ht="22.5" customHeight="1" x14ac:dyDescent="0.2">
      <c r="B47" s="189" t="s">
        <v>14</v>
      </c>
      <c r="C47" s="189"/>
      <c r="D47" s="22">
        <v>545.06481114049643</v>
      </c>
      <c r="E47" s="22">
        <v>535.28094245875513</v>
      </c>
      <c r="F47" s="22">
        <v>534.98181126480608</v>
      </c>
      <c r="G47" s="22">
        <v>0.23532426389</v>
      </c>
      <c r="H47" s="22">
        <v>0.20231618508000002</v>
      </c>
      <c r="I47" s="22">
        <v>0.22973551247000001</v>
      </c>
      <c r="J47" s="22">
        <v>3777.8386420182724</v>
      </c>
      <c r="K47" s="22">
        <v>4330.2388399055235</v>
      </c>
      <c r="L47" s="22">
        <v>4421.2224352948751</v>
      </c>
      <c r="M47" s="22">
        <v>1677.0011000340335</v>
      </c>
      <c r="N47" s="22">
        <v>1717.4230961680744</v>
      </c>
      <c r="O47" s="22">
        <v>1822.1604893868789</v>
      </c>
      <c r="P47" s="22">
        <v>0</v>
      </c>
      <c r="Q47" s="22">
        <v>0</v>
      </c>
      <c r="R47" s="22">
        <v>0</v>
      </c>
      <c r="S47" s="22">
        <v>0</v>
      </c>
      <c r="T47" s="22">
        <v>0</v>
      </c>
      <c r="U47" s="22">
        <v>0</v>
      </c>
      <c r="V47" s="35">
        <f t="shared" si="13"/>
        <v>6000.1398774566924</v>
      </c>
      <c r="W47" s="35">
        <f t="shared" si="13"/>
        <v>6583.1451947174328</v>
      </c>
      <c r="X47" s="35">
        <f t="shared" si="13"/>
        <v>6778.5944714590305</v>
      </c>
      <c r="Y47" s="22">
        <v>0</v>
      </c>
      <c r="Z47" s="22">
        <v>0</v>
      </c>
      <c r="AA47" s="22">
        <v>0</v>
      </c>
    </row>
    <row r="48" spans="1:31" ht="22.5" customHeight="1" x14ac:dyDescent="0.2">
      <c r="B48" s="189" t="s">
        <v>15</v>
      </c>
      <c r="C48" s="189"/>
      <c r="D48" s="22">
        <v>43.702483849083904</v>
      </c>
      <c r="E48" s="22">
        <v>42.115638061676037</v>
      </c>
      <c r="F48" s="22">
        <v>41.705867443368803</v>
      </c>
      <c r="G48" s="22">
        <v>5718.74776936937</v>
      </c>
      <c r="H48" s="22">
        <v>5970.2523221182901</v>
      </c>
      <c r="I48" s="22">
        <v>6082.1533500933601</v>
      </c>
      <c r="J48" s="22">
        <v>1816.7421943856102</v>
      </c>
      <c r="K48" s="22">
        <v>1871.9881748117248</v>
      </c>
      <c r="L48" s="22">
        <v>1963.7003988010229</v>
      </c>
      <c r="M48" s="22">
        <v>457.45114180133163</v>
      </c>
      <c r="N48" s="22">
        <v>546.14475186776883</v>
      </c>
      <c r="O48" s="22">
        <v>565.58576794159887</v>
      </c>
      <c r="P48" s="22">
        <v>4787.6675244221215</v>
      </c>
      <c r="Q48" s="22">
        <v>4996.1547731424271</v>
      </c>
      <c r="R48" s="22">
        <v>5167.4024504026183</v>
      </c>
      <c r="S48" s="22">
        <v>0</v>
      </c>
      <c r="T48" s="22">
        <v>0</v>
      </c>
      <c r="U48" s="22">
        <v>0</v>
      </c>
      <c r="V48" s="35">
        <f t="shared" si="13"/>
        <v>12824.311113827516</v>
      </c>
      <c r="W48" s="35">
        <f t="shared" si="13"/>
        <v>13426.655660001887</v>
      </c>
      <c r="X48" s="35">
        <f t="shared" si="13"/>
        <v>13820.547834681969</v>
      </c>
      <c r="Y48" s="23">
        <v>0</v>
      </c>
      <c r="Z48" s="23">
        <v>0</v>
      </c>
      <c r="AA48" s="23">
        <v>0</v>
      </c>
    </row>
    <row r="49" spans="1:27" ht="22.5" customHeight="1" x14ac:dyDescent="0.2">
      <c r="B49" s="189" t="s">
        <v>16</v>
      </c>
      <c r="C49" s="189"/>
      <c r="D49" s="27">
        <v>5665.9886072482168</v>
      </c>
      <c r="E49" s="27">
        <v>5147.5264089963948</v>
      </c>
      <c r="F49" s="27">
        <v>5305.4290979077205</v>
      </c>
      <c r="G49" s="27">
        <v>7210.8287688902819</v>
      </c>
      <c r="H49" s="27">
        <v>7399.2922390014101</v>
      </c>
      <c r="I49" s="27">
        <v>7428.4377813704923</v>
      </c>
      <c r="J49" s="27">
        <v>24367.095736629373</v>
      </c>
      <c r="K49" s="27">
        <v>26502.997757988222</v>
      </c>
      <c r="L49" s="27">
        <v>26997.700805905399</v>
      </c>
      <c r="M49" s="27">
        <v>10748.664487452745</v>
      </c>
      <c r="N49" s="27">
        <v>11495.772049784191</v>
      </c>
      <c r="O49" s="27">
        <v>11878.151382156007</v>
      </c>
      <c r="P49" s="27">
        <v>11427.965930779359</v>
      </c>
      <c r="Q49" s="27">
        <v>12218.99595673667</v>
      </c>
      <c r="R49" s="27">
        <v>12305.901783029774</v>
      </c>
      <c r="S49" s="27">
        <v>18239.612302726811</v>
      </c>
      <c r="T49" s="27">
        <v>20009.172759705209</v>
      </c>
      <c r="U49" s="27">
        <v>20559.164507104982</v>
      </c>
      <c r="V49" s="27">
        <f t="shared" si="13"/>
        <v>77660.155833726778</v>
      </c>
      <c r="W49" s="27">
        <f t="shared" si="13"/>
        <v>82773.757172212092</v>
      </c>
      <c r="X49" s="27">
        <f t="shared" si="13"/>
        <v>84474.785357474379</v>
      </c>
      <c r="Y49" s="27">
        <v>14534.96994112736</v>
      </c>
      <c r="Z49" s="27">
        <v>15411.978692266666</v>
      </c>
      <c r="AA49" s="27">
        <v>16238.364528669194</v>
      </c>
    </row>
    <row r="50" spans="1:27" ht="22.5" customHeight="1" x14ac:dyDescent="0.2">
      <c r="B50" s="189" t="s">
        <v>26</v>
      </c>
      <c r="C50" s="189"/>
      <c r="D50" s="41">
        <f>D49/$V49*100</f>
        <v>7.2958759178636017</v>
      </c>
      <c r="E50" s="41">
        <f>E49/$W49*100</f>
        <v>6.2187903326496174</v>
      </c>
      <c r="F50" s="41">
        <f>F49/$X49*100</f>
        <v>6.2804884030857062</v>
      </c>
      <c r="G50" s="41">
        <f>G49/$V49*100</f>
        <v>9.2851072618614481</v>
      </c>
      <c r="H50" s="41">
        <f>H49/$W49*100</f>
        <v>8.9391764875515651</v>
      </c>
      <c r="I50" s="41">
        <f>I49/$X49*100</f>
        <v>8.793674644966968</v>
      </c>
      <c r="J50" s="41">
        <f>J49/$V49*100</f>
        <v>31.376573321331229</v>
      </c>
      <c r="K50" s="41">
        <f>K49/$W49*100</f>
        <v>32.018599449156717</v>
      </c>
      <c r="L50" s="41">
        <f>L49/$X49*100</f>
        <v>31.959478430940607</v>
      </c>
      <c r="M50" s="41">
        <f>M49/$V49*100</f>
        <v>13.840642440205794</v>
      </c>
      <c r="N50" s="41">
        <f>N49/$W49*100</f>
        <v>13.888184422832298</v>
      </c>
      <c r="O50" s="41">
        <f>O49/$X49*100</f>
        <v>14.061179714030517</v>
      </c>
      <c r="P50" s="41">
        <f>P49/$V49*100</f>
        <v>14.715352819078872</v>
      </c>
      <c r="Q50" s="41">
        <f>Q49/$W49*100</f>
        <v>14.761920171528347</v>
      </c>
      <c r="R50" s="41">
        <f>R49/$X49*100</f>
        <v>14.567544304438934</v>
      </c>
      <c r="S50" s="41">
        <f>S49/$V49*100</f>
        <v>23.486448239659065</v>
      </c>
      <c r="T50" s="41">
        <f>T49/$W49*100</f>
        <v>24.173329136281456</v>
      </c>
      <c r="U50" s="41">
        <f>U49/$X49*100</f>
        <v>24.337634502537266</v>
      </c>
      <c r="V50" s="41">
        <f>V49/$V49*100</f>
        <v>100</v>
      </c>
      <c r="W50" s="41">
        <f>W49/$W49*100</f>
        <v>100</v>
      </c>
      <c r="X50" s="41">
        <f>X49/$X49*100</f>
        <v>100</v>
      </c>
      <c r="Y50" s="23"/>
      <c r="Z50" s="23"/>
      <c r="AA50" s="23"/>
    </row>
    <row r="51" spans="1:27" ht="20.100000000000001" customHeight="1" x14ac:dyDescent="0.2">
      <c r="B51" s="38"/>
      <c r="C51" s="38"/>
      <c r="D51" s="42"/>
      <c r="E51" s="42"/>
      <c r="F51" s="42"/>
      <c r="G51" s="42"/>
      <c r="H51" s="42"/>
      <c r="I51" s="42"/>
      <c r="J51" s="42"/>
      <c r="K51" s="42"/>
      <c r="L51" s="42"/>
      <c r="M51" s="42"/>
      <c r="N51" s="42"/>
      <c r="O51" s="42"/>
      <c r="P51" s="42"/>
      <c r="Q51" s="42"/>
      <c r="R51" s="42"/>
      <c r="S51" s="42"/>
      <c r="T51" s="42"/>
      <c r="U51" s="42"/>
      <c r="V51" s="42"/>
      <c r="W51" s="42"/>
      <c r="X51" s="42"/>
      <c r="Y51" s="42"/>
      <c r="Z51" s="42"/>
      <c r="AA51" s="42"/>
    </row>
    <row r="52" spans="1:27" ht="21.95" customHeight="1" x14ac:dyDescent="0.2"/>
    <row r="53" spans="1:27" ht="21.95" customHeight="1" x14ac:dyDescent="0.35">
      <c r="A53" s="15"/>
      <c r="B53" s="29"/>
      <c r="C53" s="29"/>
      <c r="D53" s="202" t="s">
        <v>23</v>
      </c>
      <c r="E53" s="202"/>
      <c r="F53" s="202"/>
      <c r="G53" s="202"/>
      <c r="H53" s="202"/>
      <c r="I53" s="202"/>
      <c r="J53" s="202"/>
      <c r="K53" s="202"/>
      <c r="L53" s="195" t="s">
        <v>24</v>
      </c>
      <c r="M53" s="196"/>
      <c r="N53" s="196"/>
      <c r="O53" s="196"/>
      <c r="P53" s="196"/>
      <c r="Q53" s="196"/>
      <c r="R53" s="196"/>
      <c r="S53" s="197"/>
      <c r="T53" s="205" t="s">
        <v>27</v>
      </c>
      <c r="U53" s="206"/>
      <c r="V53" s="206"/>
      <c r="W53" s="206"/>
      <c r="X53" s="206"/>
      <c r="Y53" s="207"/>
    </row>
    <row r="54" spans="1:27" ht="20.100000000000001" customHeight="1" x14ac:dyDescent="0.35">
      <c r="A54" s="15"/>
      <c r="B54" s="31"/>
      <c r="C54" s="31"/>
      <c r="D54" s="202"/>
      <c r="E54" s="202"/>
      <c r="F54" s="202"/>
      <c r="G54" s="202"/>
      <c r="H54" s="202"/>
      <c r="I54" s="202"/>
      <c r="J54" s="202"/>
      <c r="K54" s="202"/>
      <c r="L54" s="198"/>
      <c r="M54" s="199"/>
      <c r="N54" s="199"/>
      <c r="O54" s="199"/>
      <c r="P54" s="199"/>
      <c r="Q54" s="199"/>
      <c r="R54" s="199"/>
      <c r="S54" s="200"/>
      <c r="T54" s="208" t="s">
        <v>5</v>
      </c>
      <c r="U54" s="209"/>
      <c r="V54" s="209"/>
      <c r="W54" s="209"/>
      <c r="X54" s="209"/>
      <c r="Y54" s="210"/>
    </row>
    <row r="55" spans="1:27" ht="22.5" customHeight="1" x14ac:dyDescent="0.35">
      <c r="A55" s="15"/>
      <c r="B55" s="194" t="s">
        <v>8</v>
      </c>
      <c r="C55" s="194"/>
      <c r="D55" s="203" t="s">
        <v>6</v>
      </c>
      <c r="E55" s="203"/>
      <c r="F55" s="203"/>
      <c r="G55" s="203"/>
      <c r="H55" s="203"/>
      <c r="I55" s="203"/>
      <c r="J55" s="203"/>
      <c r="K55" s="203"/>
      <c r="L55" s="203" t="s">
        <v>6</v>
      </c>
      <c r="M55" s="203"/>
      <c r="N55" s="203"/>
      <c r="O55" s="203"/>
      <c r="P55" s="203"/>
      <c r="Q55" s="203"/>
      <c r="R55" s="203"/>
      <c r="S55" s="203"/>
      <c r="T55" s="211" t="s">
        <v>6</v>
      </c>
      <c r="U55" s="211"/>
      <c r="V55" s="211"/>
      <c r="W55" s="211"/>
      <c r="X55" s="211"/>
      <c r="Y55" s="211"/>
    </row>
    <row r="56" spans="1:27" ht="22.5" customHeight="1" x14ac:dyDescent="0.2">
      <c r="A56" s="15"/>
      <c r="B56" s="194"/>
      <c r="C56" s="194"/>
      <c r="D56" s="32" t="s">
        <v>7</v>
      </c>
      <c r="E56" s="32" t="s">
        <v>10</v>
      </c>
      <c r="F56" s="32" t="s">
        <v>11</v>
      </c>
      <c r="G56" s="32" t="s">
        <v>12</v>
      </c>
      <c r="H56" s="32" t="s">
        <v>13</v>
      </c>
      <c r="I56" s="32" t="s">
        <v>14</v>
      </c>
      <c r="J56" s="17" t="s">
        <v>22</v>
      </c>
      <c r="K56" s="32" t="s">
        <v>15</v>
      </c>
      <c r="L56" s="32" t="s">
        <v>7</v>
      </c>
      <c r="M56" s="32" t="s">
        <v>10</v>
      </c>
      <c r="N56" s="32" t="s">
        <v>11</v>
      </c>
      <c r="O56" s="32" t="s">
        <v>12</v>
      </c>
      <c r="P56" s="32" t="s">
        <v>13</v>
      </c>
      <c r="Q56" s="32" t="s">
        <v>14</v>
      </c>
      <c r="R56" s="17" t="s">
        <v>22</v>
      </c>
      <c r="S56" s="32" t="s">
        <v>15</v>
      </c>
      <c r="T56" s="17" t="s">
        <v>7</v>
      </c>
      <c r="U56" s="17" t="s">
        <v>10</v>
      </c>
      <c r="V56" s="17" t="s">
        <v>11</v>
      </c>
      <c r="W56" s="17" t="s">
        <v>12</v>
      </c>
      <c r="X56" s="17" t="s">
        <v>13</v>
      </c>
      <c r="Y56" s="17" t="s">
        <v>14</v>
      </c>
    </row>
    <row r="57" spans="1:27" ht="22.5" customHeight="1" x14ac:dyDescent="0.2">
      <c r="A57" s="15"/>
      <c r="B57" s="189" t="s">
        <v>7</v>
      </c>
      <c r="C57" s="189"/>
      <c r="D57" s="22">
        <f t="shared" ref="D57:D64" si="14">IFERROR(((F42-D42)/ABS(D42))*100,"--")</f>
        <v>-3.2046042579370866</v>
      </c>
      <c r="E57" s="22">
        <f t="shared" ref="E57:E64" si="15">IFERROR(((I42-G42)/ABS(G42))*100,"--")</f>
        <v>-9.2637102859708165</v>
      </c>
      <c r="F57" s="22">
        <f t="shared" ref="F57:F64" si="16">IFERROR(((L42-J42)/ABS(J42))*100,"--")</f>
        <v>9.1219875113046669</v>
      </c>
      <c r="G57" s="22">
        <f t="shared" ref="G57:G64" si="17">IFERROR(((O42-M42)/ABS(M42))*100,"--")</f>
        <v>18.418204970872992</v>
      </c>
      <c r="H57" s="22" t="str">
        <f>IFERROR(((R42-P42)/ABS(P42))*100,"-")</f>
        <v>-</v>
      </c>
      <c r="I57" s="22" t="str">
        <f>IFERROR(((U42-S42)/ABS(S42))*100,"-")</f>
        <v>-</v>
      </c>
      <c r="J57" s="22">
        <f t="shared" ref="J57:J64" si="18">IFERROR(((X42-V42)/ABS(V42))*100,"--")</f>
        <v>6.3085245145584805</v>
      </c>
      <c r="K57" s="22">
        <f>IFERROR(((AA42-Y42)/ABS(Y42))*100,"--")</f>
        <v>11.592416219958583</v>
      </c>
      <c r="L57" s="22">
        <f t="shared" ref="L57:L64" si="19">IFERROR(((F42-E42)/ABS(E42))*100,"--")</f>
        <v>-0.18420994411848696</v>
      </c>
      <c r="M57" s="22">
        <f t="shared" ref="M57:M64" si="20">IFERROR(((I42-H42)/ABS(H42))*100,"--")</f>
        <v>-7.1559750619279061</v>
      </c>
      <c r="N57" s="22">
        <f t="shared" ref="N57:N64" si="21">IFERROR(((L42-K42)/ABS(K42))*100,"--")</f>
        <v>3.0265674300264984</v>
      </c>
      <c r="O57" s="22">
        <f t="shared" ref="O57:O64" si="22">IFERROR(((O42-N42)/ABS(N42))*100,"--")</f>
        <v>3.3762305131785944</v>
      </c>
      <c r="P57" s="22" t="str">
        <f>IFERROR(((R42-Q42)/ABS(Q42))*100,"-")</f>
        <v>-</v>
      </c>
      <c r="Q57" s="22" t="str">
        <f>IFERROR(((U42-T42)/ABS(T42))*100,"-")</f>
        <v>-</v>
      </c>
      <c r="R57" s="22">
        <f t="shared" ref="R57:R64" si="23">IFERROR(((X42-W42)/ABS(W42))*100,"--")</f>
        <v>1.284437815473658</v>
      </c>
      <c r="S57" s="22">
        <f>IFERROR(((AA42-Z42)/ABS(Z42))*100,"--")</f>
        <v>4.2442280415084461</v>
      </c>
      <c r="T57" s="22">
        <f t="shared" ref="T57:T64" si="24">IFERROR(F42/$F$49*100,"-")</f>
        <v>31.400584033769245</v>
      </c>
      <c r="U57" s="22">
        <f>IFERROR(I42/$I$49*100,"-")</f>
        <v>17.255404621154216</v>
      </c>
      <c r="V57" s="22">
        <f t="shared" ref="V57:V64" si="25">IFERROR(L42/$L$49*100,"-")</f>
        <v>20.425776386791046</v>
      </c>
      <c r="W57" s="22">
        <f t="shared" ref="W57:W64" si="26">IFERROR(O42/$O$49*100,"-")</f>
        <v>19.884657590094644</v>
      </c>
      <c r="X57" s="22">
        <f t="shared" ref="X57:X64" si="27">IFERROR(R42/$R$49*100,"-")</f>
        <v>0</v>
      </c>
      <c r="Y57" s="22">
        <f t="shared" ref="Y57:Y64" si="28">IFERROR(U42/$U$49*100,"-")</f>
        <v>0</v>
      </c>
    </row>
    <row r="58" spans="1:27" ht="22.5" customHeight="1" x14ac:dyDescent="0.2">
      <c r="A58" s="15"/>
      <c r="B58" s="189" t="s">
        <v>10</v>
      </c>
      <c r="C58" s="189"/>
      <c r="D58" s="22">
        <f t="shared" si="14"/>
        <v>-25.884151691753164</v>
      </c>
      <c r="E58" s="33" t="str">
        <f t="shared" si="15"/>
        <v>--</v>
      </c>
      <c r="F58" s="22">
        <f t="shared" si="16"/>
        <v>2.3520477114718599</v>
      </c>
      <c r="G58" s="22">
        <f t="shared" si="17"/>
        <v>-8.8919744622810484</v>
      </c>
      <c r="H58" s="22">
        <f>IFERROR(((R43-P43)/ABS(P43))*100,"--")</f>
        <v>108.37960217605536</v>
      </c>
      <c r="I58" s="22">
        <f>IFERROR(((U43-S43)/ABS(S43))*100,"--")</f>
        <v>4.6720849505832964</v>
      </c>
      <c r="J58" s="22">
        <f t="shared" si="18"/>
        <v>-0.69810754881256354</v>
      </c>
      <c r="K58" s="22">
        <f>IFERROR(((AA43-Y43)/ABS(Y43))*100,"--")</f>
        <v>-7.9480624532195092</v>
      </c>
      <c r="L58" s="22">
        <f t="shared" si="19"/>
        <v>21.184926540837647</v>
      </c>
      <c r="M58" s="33" t="str">
        <f t="shared" si="20"/>
        <v>--</v>
      </c>
      <c r="N58" s="22">
        <f t="shared" si="21"/>
        <v>-2.5330724108625486</v>
      </c>
      <c r="O58" s="22">
        <f t="shared" si="22"/>
        <v>-1.358001118557201</v>
      </c>
      <c r="P58" s="22">
        <f>IFERROR(((R43-Q43)/ABS(Q43))*100,"--")</f>
        <v>50.188336828744681</v>
      </c>
      <c r="Q58" s="22">
        <f>IFERROR(((U43-T43)/ABS(T43))*100,"--")</f>
        <v>-4.4112167379041054</v>
      </c>
      <c r="R58" s="22">
        <f t="shared" si="23"/>
        <v>-1.2028368199186446</v>
      </c>
      <c r="S58" s="22">
        <f>IFERROR(((AA43-Z43)/ABS(Z43))*100,"--")</f>
        <v>2.4881315440820675</v>
      </c>
      <c r="T58" s="22">
        <f t="shared" si="24"/>
        <v>11.551002169641052</v>
      </c>
      <c r="U58" s="33"/>
      <c r="V58" s="22">
        <f t="shared" si="25"/>
        <v>13.424191242063305</v>
      </c>
      <c r="W58" s="22">
        <f t="shared" si="26"/>
        <v>0.22358620192130277</v>
      </c>
      <c r="X58" s="22">
        <f t="shared" si="27"/>
        <v>4.0795215863522007E-2</v>
      </c>
      <c r="Y58" s="22">
        <f t="shared" si="28"/>
        <v>9.4813961110295839</v>
      </c>
    </row>
    <row r="59" spans="1:27" ht="22.5" customHeight="1" x14ac:dyDescent="0.2">
      <c r="A59" s="15"/>
      <c r="B59" s="189" t="s">
        <v>11</v>
      </c>
      <c r="C59" s="189"/>
      <c r="D59" s="22">
        <f t="shared" si="14"/>
        <v>-4.2716188487256703</v>
      </c>
      <c r="E59" s="22">
        <f t="shared" si="15"/>
        <v>-36.669055513797794</v>
      </c>
      <c r="F59" s="22">
        <f t="shared" si="16"/>
        <v>52.821630198387041</v>
      </c>
      <c r="G59" s="22">
        <f t="shared" si="17"/>
        <v>6.8190120312341671</v>
      </c>
      <c r="H59" s="22">
        <f>IFERROR(((R44-P44)/ABS(P44))*100,"--")</f>
        <v>8.1389968276329459</v>
      </c>
      <c r="I59" s="22">
        <f>IFERROR(((U44-S44)/ABS(S44))*100,"--")</f>
        <v>15.562829189122246</v>
      </c>
      <c r="J59" s="22">
        <f t="shared" si="18"/>
        <v>12.790178280413073</v>
      </c>
      <c r="K59" s="22">
        <f>IFERROR(((AA44-Y44)/ABS(Y44))*100,"--")</f>
        <v>16.156069812428292</v>
      </c>
      <c r="L59" s="22">
        <f t="shared" si="19"/>
        <v>2.1856241569573922</v>
      </c>
      <c r="M59" s="22">
        <f t="shared" si="20"/>
        <v>60.261276622471897</v>
      </c>
      <c r="N59" s="22">
        <f t="shared" si="21"/>
        <v>13.176403473687268</v>
      </c>
      <c r="O59" s="22">
        <f t="shared" si="22"/>
        <v>3.4082643582963401</v>
      </c>
      <c r="P59" s="22">
        <f>IFERROR(((R44-Q44)/ABS(Q44))*100,"--")</f>
        <v>-1.5149886625076279</v>
      </c>
      <c r="Q59" s="22">
        <f>IFERROR(((U44-T44)/ABS(T44))*100,"--")</f>
        <v>3.9579151314262262</v>
      </c>
      <c r="R59" s="22">
        <f t="shared" si="23"/>
        <v>3.0192973032752422</v>
      </c>
      <c r="S59" s="22">
        <f>IFERROR(((AA44-Z44)/ABS(Z44))*100,"--")</f>
        <v>10.244421375286976</v>
      </c>
      <c r="T59" s="22">
        <f t="shared" si="24"/>
        <v>42.666312030520352</v>
      </c>
      <c r="U59" s="22">
        <f t="shared" ref="U59:U64" si="29">IFERROR(I44/$I$49*100,"-")</f>
        <v>0.3756267561326449</v>
      </c>
      <c r="V59" s="22">
        <f t="shared" si="25"/>
        <v>7.4364351535782376</v>
      </c>
      <c r="W59" s="22">
        <f t="shared" si="26"/>
        <v>16.506438195327974</v>
      </c>
      <c r="X59" s="22">
        <f t="shared" si="27"/>
        <v>49.652327107055022</v>
      </c>
      <c r="Y59" s="22">
        <f t="shared" si="28"/>
        <v>55.090033530150386</v>
      </c>
    </row>
    <row r="60" spans="1:27" ht="22.5" customHeight="1" x14ac:dyDescent="0.2">
      <c r="A60" s="15"/>
      <c r="B60" s="189" t="s">
        <v>12</v>
      </c>
      <c r="C60" s="189"/>
      <c r="D60" s="22">
        <f t="shared" si="14"/>
        <v>0.93548654186317559</v>
      </c>
      <c r="E60" s="22">
        <f t="shared" si="15"/>
        <v>7.0171622221145675</v>
      </c>
      <c r="F60" s="22">
        <f t="shared" si="16"/>
        <v>-1.7105285282500118</v>
      </c>
      <c r="G60" s="22">
        <f t="shared" si="17"/>
        <v>6.7962456724767</v>
      </c>
      <c r="H60" s="22">
        <f>IFERROR(((R45-P45)/ABS(P45))*100,"--")</f>
        <v>4.2789489373133573</v>
      </c>
      <c r="I60" s="22">
        <f>IFERROR(((U45-S45)/ABS(S45))*100,"--")</f>
        <v>11.178339594303315</v>
      </c>
      <c r="J60" s="22">
        <f t="shared" si="18"/>
        <v>8.2336804505112973</v>
      </c>
      <c r="K60" s="22">
        <f>IFERROR(((AA45-Y45)/ABS(Y45))*100,"--")</f>
        <v>-3.4413441080844022E-2</v>
      </c>
      <c r="L60" s="22">
        <f t="shared" si="19"/>
        <v>-5.6910964567157238</v>
      </c>
      <c r="M60" s="22">
        <f t="shared" si="20"/>
        <v>18.858300411454191</v>
      </c>
      <c r="N60" s="22">
        <f t="shared" si="21"/>
        <v>0.13271491498980303</v>
      </c>
      <c r="O60" s="22">
        <f t="shared" si="22"/>
        <v>3.1300667880467605</v>
      </c>
      <c r="P60" s="22">
        <f>IFERROR(((R45-Q45)/ABS(Q45))*100,"--")</f>
        <v>1.0043192679451465</v>
      </c>
      <c r="Q60" s="22">
        <f>IFERROR(((U45-T45)/ABS(T45))*100,"--")</f>
        <v>3.1263270862255186</v>
      </c>
      <c r="R60" s="22">
        <f t="shared" si="23"/>
        <v>2.603688879177557</v>
      </c>
      <c r="S60" s="22">
        <f>IFERROR(((AA45-Z45)/ABS(Z45))*100,"--")</f>
        <v>0.80778633248463538</v>
      </c>
      <c r="T60" s="22">
        <f t="shared" si="24"/>
        <v>0.70322511005074761</v>
      </c>
      <c r="U60" s="22">
        <f t="shared" si="29"/>
        <v>0.4509834585257752</v>
      </c>
      <c r="V60" s="22">
        <f t="shared" si="25"/>
        <v>4.4669505965691103</v>
      </c>
      <c r="W60" s="22">
        <f t="shared" si="26"/>
        <v>14.140359925200089</v>
      </c>
      <c r="X60" s="22">
        <f t="shared" si="27"/>
        <v>7.9329720719386776</v>
      </c>
      <c r="Y60" s="22">
        <f t="shared" si="28"/>
        <v>33.92292356129078</v>
      </c>
    </row>
    <row r="61" spans="1:27" s="43" customFormat="1" ht="22.5" customHeight="1" x14ac:dyDescent="0.25">
      <c r="A61" s="34"/>
      <c r="B61" s="189" t="s">
        <v>13</v>
      </c>
      <c r="C61" s="189"/>
      <c r="D61" s="22">
        <f t="shared" si="14"/>
        <v>16.7309205058312</v>
      </c>
      <c r="E61" s="22">
        <f t="shared" si="15"/>
        <v>-25.349670274393997</v>
      </c>
      <c r="F61" s="22">
        <f t="shared" si="16"/>
        <v>8.1579212487314638</v>
      </c>
      <c r="G61" s="22">
        <f t="shared" si="17"/>
        <v>8.7790234783623777</v>
      </c>
      <c r="H61" s="35">
        <f>IFERROR(((R46-P46)/ABS(P46))*100,"--")</f>
        <v>-8.4478931473701273</v>
      </c>
      <c r="I61" s="35">
        <f>IFERROR(((U46-S46)/ABS(S46))*100,"--")</f>
        <v>1.991551650370901</v>
      </c>
      <c r="J61" s="35">
        <f t="shared" si="18"/>
        <v>8.1771867991637421</v>
      </c>
      <c r="K61" s="22">
        <f>IFERROR(((AA46-Y46)/ABS(Y46))*100,"--")</f>
        <v>11.768846469212576</v>
      </c>
      <c r="L61" s="22">
        <f t="shared" si="19"/>
        <v>5.9649046863070181</v>
      </c>
      <c r="M61" s="22">
        <f t="shared" si="20"/>
        <v>7.7777261803195952</v>
      </c>
      <c r="N61" s="22">
        <f t="shared" si="21"/>
        <v>0.10740239301710393</v>
      </c>
      <c r="O61" s="22">
        <f t="shared" si="22"/>
        <v>1.9384848221099413</v>
      </c>
      <c r="P61" s="35">
        <f>IFERROR(((R46-Q46)/ABS(Q46))*100,"--")</f>
        <v>-3.5517510049604017</v>
      </c>
      <c r="Q61" s="35">
        <f>IFERROR(((U46-T46)/ABS(T46))*100,"--")</f>
        <v>-0.86138720215906583</v>
      </c>
      <c r="R61" s="35">
        <f t="shared" si="23"/>
        <v>0.64896739790568703</v>
      </c>
      <c r="S61" s="22">
        <f>IFERROR(((AA46-Z46)/ABS(Z46))*100,"--")</f>
        <v>4.9991899398249178</v>
      </c>
      <c r="T61" s="22">
        <f t="shared" si="24"/>
        <v>2.8091115895963603</v>
      </c>
      <c r="U61" s="22">
        <f t="shared" si="29"/>
        <v>3.8278224195012374E-2</v>
      </c>
      <c r="V61" s="22">
        <f t="shared" si="25"/>
        <v>30.596770359315766</v>
      </c>
      <c r="W61" s="22">
        <f t="shared" si="26"/>
        <v>29.142955843946279</v>
      </c>
      <c r="X61" s="22">
        <f t="shared" si="27"/>
        <v>0.38265180260854081</v>
      </c>
      <c r="Y61" s="22">
        <f t="shared" si="28"/>
        <v>1.5056467975292678</v>
      </c>
    </row>
    <row r="62" spans="1:27" s="43" customFormat="1" ht="22.5" customHeight="1" x14ac:dyDescent="0.25">
      <c r="A62" s="34"/>
      <c r="B62" s="189" t="s">
        <v>14</v>
      </c>
      <c r="C62" s="189"/>
      <c r="D62" s="22">
        <f t="shared" si="14"/>
        <v>-1.8498717344443181</v>
      </c>
      <c r="E62" s="22">
        <f t="shared" si="15"/>
        <v>-2.3749150757409314</v>
      </c>
      <c r="F62" s="22">
        <f t="shared" si="16"/>
        <v>17.030473089048648</v>
      </c>
      <c r="G62" s="22">
        <f t="shared" si="17"/>
        <v>8.6558911231423483</v>
      </c>
      <c r="H62" s="35" t="str">
        <f>IFERROR(((R47-P47)/ABS(P47))*100,"-")</f>
        <v>-</v>
      </c>
      <c r="I62" s="35" t="str">
        <f>IFERROR(((U47-S47)/ABS(S47))*100,"-")</f>
        <v>-</v>
      </c>
      <c r="J62" s="35">
        <f t="shared" si="18"/>
        <v>12.973940773065868</v>
      </c>
      <c r="K62" s="35" t="str">
        <f>IFERROR(((AA47-Y47)/ABS(Y47))*100,"-")</f>
        <v>-</v>
      </c>
      <c r="L62" s="22">
        <f t="shared" si="19"/>
        <v>-5.588302706519397E-2</v>
      </c>
      <c r="M62" s="22">
        <f t="shared" si="20"/>
        <v>13.552710762689513</v>
      </c>
      <c r="N62" s="22">
        <f t="shared" si="21"/>
        <v>2.1011218723292573</v>
      </c>
      <c r="O62" s="22">
        <f t="shared" si="22"/>
        <v>6.0985201289359203</v>
      </c>
      <c r="P62" s="35" t="str">
        <f>IFERROR(((R47-Q47)/ABS(Q47))*100,"-")</f>
        <v>-</v>
      </c>
      <c r="Q62" s="35" t="str">
        <f>IFERROR(((U47-T47)/ABS(T47))*100,"-")</f>
        <v>-</v>
      </c>
      <c r="R62" s="35">
        <f t="shared" si="23"/>
        <v>2.9689346195559181</v>
      </c>
      <c r="S62" s="35" t="str">
        <f>IFERROR(((AA47-Z47)/ABS(Z47))*100,"-")</f>
        <v>-</v>
      </c>
      <c r="T62" s="22">
        <f t="shared" si="24"/>
        <v>10.083667152875242</v>
      </c>
      <c r="U62" s="22">
        <f t="shared" si="29"/>
        <v>3.0926490768509269E-3</v>
      </c>
      <c r="V62" s="22">
        <f t="shared" si="25"/>
        <v>16.37629243719817</v>
      </c>
      <c r="W62" s="22">
        <f t="shared" si="26"/>
        <v>15.340438345685891</v>
      </c>
      <c r="X62" s="22">
        <f t="shared" si="27"/>
        <v>0</v>
      </c>
      <c r="Y62" s="22">
        <f t="shared" si="28"/>
        <v>0</v>
      </c>
    </row>
    <row r="63" spans="1:27" ht="22.5" customHeight="1" x14ac:dyDescent="0.2">
      <c r="A63" s="15"/>
      <c r="B63" s="189" t="s">
        <v>15</v>
      </c>
      <c r="C63" s="189"/>
      <c r="D63" s="22">
        <f t="shared" si="14"/>
        <v>-4.5686565839368312</v>
      </c>
      <c r="E63" s="22">
        <f t="shared" si="15"/>
        <v>6.354635584217494</v>
      </c>
      <c r="F63" s="22">
        <f t="shared" si="16"/>
        <v>8.0891061411776857</v>
      </c>
      <c r="G63" s="22">
        <f t="shared" si="17"/>
        <v>23.638508303741318</v>
      </c>
      <c r="H63" s="22">
        <f>IFERROR(((R48-P48)/ABS(P48))*100,"--")</f>
        <v>7.9315224802777307</v>
      </c>
      <c r="I63" s="35" t="str">
        <f>IFERROR(((U48-S48)/ABS(S48))*100,"-")</f>
        <v>-</v>
      </c>
      <c r="J63" s="35">
        <f t="shared" si="18"/>
        <v>7.7683449193640026</v>
      </c>
      <c r="K63" s="33" t="str">
        <f>IFERROR(((AA48-Y48)/ABS(Y48))*100,"--")</f>
        <v>--</v>
      </c>
      <c r="L63" s="22">
        <f t="shared" si="19"/>
        <v>-0.97296547592879445</v>
      </c>
      <c r="M63" s="22">
        <f t="shared" si="20"/>
        <v>1.8743098605816837</v>
      </c>
      <c r="N63" s="22">
        <f t="shared" si="21"/>
        <v>4.8991882119406034</v>
      </c>
      <c r="O63" s="22">
        <f t="shared" si="22"/>
        <v>3.5596819354838458</v>
      </c>
      <c r="P63" s="22">
        <f>IFERROR(((R48-Q48)/ABS(Q48))*100,"--")</f>
        <v>3.42758951705737</v>
      </c>
      <c r="Q63" s="35" t="str">
        <f>IFERROR(((U48-T48)/ABS(T48))*100,"-")</f>
        <v>-</v>
      </c>
      <c r="R63" s="35">
        <f t="shared" si="23"/>
        <v>2.9336581249602638</v>
      </c>
      <c r="S63" s="33" t="str">
        <f>IFERROR(((AA48-Z48)/ABS(Z48))*100,"--")</f>
        <v>--</v>
      </c>
      <c r="T63" s="22">
        <f t="shared" si="24"/>
        <v>0.78609791354701475</v>
      </c>
      <c r="U63" s="22">
        <f t="shared" si="29"/>
        <v>81.876614290915512</v>
      </c>
      <c r="V63" s="22">
        <f t="shared" si="25"/>
        <v>7.2735838244843753</v>
      </c>
      <c r="W63" s="22">
        <f t="shared" si="26"/>
        <v>4.7615638978237982</v>
      </c>
      <c r="X63" s="22">
        <f t="shared" si="27"/>
        <v>41.991253802534231</v>
      </c>
      <c r="Y63" s="22">
        <f t="shared" si="28"/>
        <v>0</v>
      </c>
    </row>
    <row r="64" spans="1:27" ht="22.5" customHeight="1" x14ac:dyDescent="0.2">
      <c r="A64" s="15"/>
      <c r="B64" s="189" t="s">
        <v>16</v>
      </c>
      <c r="C64" s="189"/>
      <c r="D64" s="27">
        <f t="shared" si="14"/>
        <v>-6.3635763206309761</v>
      </c>
      <c r="E64" s="27">
        <f t="shared" si="15"/>
        <v>3.0178086244266695</v>
      </c>
      <c r="F64" s="27">
        <f t="shared" si="16"/>
        <v>10.795726736205244</v>
      </c>
      <c r="G64" s="27">
        <f t="shared" si="17"/>
        <v>10.508160302349641</v>
      </c>
      <c r="H64" s="27">
        <f>IFERROR(((R49-P49)/ABS(P49))*100,"--")</f>
        <v>7.6823457259864458</v>
      </c>
      <c r="I64" s="27">
        <f>IFERROR(((U49-S49)/ABS(S49))*100,"--")</f>
        <v>12.717113532239935</v>
      </c>
      <c r="J64" s="27">
        <f t="shared" si="18"/>
        <v>8.7749367105803522</v>
      </c>
      <c r="K64" s="27">
        <f>IFERROR(((AA49-Y49)/ABS(Y49))*100,"--")</f>
        <v>11.719285244078844</v>
      </c>
      <c r="L64" s="27">
        <f t="shared" si="19"/>
        <v>3.0675449986105399</v>
      </c>
      <c r="M64" s="27">
        <f t="shared" si="20"/>
        <v>0.39389635424124919</v>
      </c>
      <c r="N64" s="27">
        <f t="shared" si="21"/>
        <v>1.8665927999336209</v>
      </c>
      <c r="O64" s="27">
        <f t="shared" si="22"/>
        <v>3.3262605653266655</v>
      </c>
      <c r="P64" s="27">
        <f>IFERROR(((R49-Q49)/ABS(Q49))*100,"--")</f>
        <v>0.71123541247422428</v>
      </c>
      <c r="Q64" s="27">
        <f>IFERROR(((U49-T49)/ABS(T49))*100,"--")</f>
        <v>2.7486980796495297</v>
      </c>
      <c r="R64" s="27">
        <f t="shared" si="23"/>
        <v>2.0550331933384043</v>
      </c>
      <c r="S64" s="27">
        <f>IFERROR(((AA49-Z49)/ABS(Z49))*100,"--")</f>
        <v>5.3619710544836563</v>
      </c>
      <c r="T64" s="27">
        <f t="shared" si="24"/>
        <v>100</v>
      </c>
      <c r="U64" s="27">
        <f t="shared" si="29"/>
        <v>100</v>
      </c>
      <c r="V64" s="27">
        <f t="shared" si="25"/>
        <v>100</v>
      </c>
      <c r="W64" s="27">
        <f t="shared" si="26"/>
        <v>100</v>
      </c>
      <c r="X64" s="27">
        <f t="shared" si="27"/>
        <v>100</v>
      </c>
      <c r="Y64" s="27">
        <f t="shared" si="28"/>
        <v>100</v>
      </c>
    </row>
    <row r="65" spans="1:28" ht="15.75" customHeight="1" x14ac:dyDescent="0.2">
      <c r="A65" s="15"/>
      <c r="B65" s="44"/>
      <c r="C65" s="44"/>
      <c r="D65" s="45"/>
      <c r="E65" s="30"/>
      <c r="F65" s="30"/>
      <c r="G65" s="30"/>
      <c r="H65" s="30"/>
      <c r="I65" s="30"/>
      <c r="J65" s="30"/>
      <c r="K65" s="30"/>
      <c r="L65" s="30"/>
      <c r="M65" s="30"/>
      <c r="N65" s="30"/>
      <c r="O65" s="30"/>
      <c r="P65" s="30"/>
      <c r="Q65" s="30"/>
      <c r="R65" s="30"/>
      <c r="S65" s="30"/>
      <c r="T65" s="30"/>
      <c r="U65" s="30"/>
      <c r="V65" s="30"/>
      <c r="W65" s="30"/>
      <c r="X65" s="30"/>
      <c r="Y65" s="30"/>
      <c r="Z65" s="30"/>
      <c r="AA65" s="30"/>
      <c r="AB65" s="15"/>
    </row>
    <row r="66" spans="1:28" ht="20.100000000000001" customHeight="1" x14ac:dyDescent="0.2"/>
    <row r="67" spans="1:28" ht="21.75" x14ac:dyDescent="0.4">
      <c r="A67" s="6">
        <v>1.3</v>
      </c>
      <c r="B67" s="5" t="s">
        <v>28</v>
      </c>
      <c r="C67" s="5"/>
      <c r="D67" s="5"/>
      <c r="E67" s="3"/>
      <c r="F67" s="3"/>
    </row>
    <row r="68" spans="1:28" ht="20.100000000000001" customHeight="1" x14ac:dyDescent="0.25">
      <c r="A68" s="3"/>
      <c r="B68" s="5"/>
      <c r="C68" s="5"/>
      <c r="D68" s="5"/>
      <c r="E68" s="3"/>
      <c r="F68" s="3"/>
    </row>
    <row r="69" spans="1:28" ht="20.100000000000001" customHeight="1" x14ac:dyDescent="0.25">
      <c r="A69" s="3"/>
      <c r="B69" s="5" t="s">
        <v>21</v>
      </c>
      <c r="C69" s="5"/>
      <c r="D69" s="5"/>
      <c r="E69" s="3"/>
      <c r="F69" s="3"/>
    </row>
    <row r="70" spans="1:28" ht="20.100000000000001" customHeight="1" x14ac:dyDescent="0.25">
      <c r="A70" s="11"/>
      <c r="B70" s="10"/>
      <c r="C70" s="10"/>
      <c r="D70" s="10"/>
      <c r="E70" s="11"/>
      <c r="F70" s="11"/>
    </row>
    <row r="71" spans="1:28" ht="20.100000000000001" customHeight="1" x14ac:dyDescent="0.35">
      <c r="B71" s="14"/>
      <c r="C71" s="14"/>
      <c r="D71" s="190" t="s">
        <v>6</v>
      </c>
      <c r="E71" s="191"/>
      <c r="F71" s="191"/>
      <c r="G71" s="191"/>
      <c r="H71" s="191"/>
      <c r="I71" s="191"/>
      <c r="J71" s="191"/>
      <c r="K71" s="191"/>
      <c r="L71" s="191"/>
      <c r="M71" s="191"/>
      <c r="N71" s="191"/>
      <c r="O71" s="191"/>
      <c r="P71" s="191"/>
      <c r="Q71" s="191"/>
      <c r="R71" s="191"/>
      <c r="S71" s="191"/>
      <c r="T71" s="191"/>
      <c r="U71" s="191"/>
      <c r="V71" s="191"/>
      <c r="W71" s="191"/>
      <c r="X71" s="191"/>
      <c r="Y71" s="191"/>
      <c r="Z71" s="191"/>
      <c r="AA71" s="204"/>
    </row>
    <row r="72" spans="1:28" ht="23.25" customHeight="1" x14ac:dyDescent="0.2">
      <c r="B72" s="194" t="s">
        <v>8</v>
      </c>
      <c r="C72" s="194"/>
      <c r="D72" s="194" t="s">
        <v>7</v>
      </c>
      <c r="E72" s="194"/>
      <c r="F72" s="194"/>
      <c r="G72" s="194" t="s">
        <v>10</v>
      </c>
      <c r="H72" s="194"/>
      <c r="I72" s="194"/>
      <c r="J72" s="194" t="s">
        <v>11</v>
      </c>
      <c r="K72" s="194" t="s">
        <v>11</v>
      </c>
      <c r="L72" s="194" t="s">
        <v>11</v>
      </c>
      <c r="M72" s="194" t="s">
        <v>12</v>
      </c>
      <c r="N72" s="194" t="s">
        <v>12</v>
      </c>
      <c r="O72" s="194" t="s">
        <v>12</v>
      </c>
      <c r="P72" s="194" t="s">
        <v>13</v>
      </c>
      <c r="Q72" s="194" t="s">
        <v>13</v>
      </c>
      <c r="R72" s="194" t="s">
        <v>13</v>
      </c>
      <c r="S72" s="194" t="s">
        <v>14</v>
      </c>
      <c r="T72" s="194" t="s">
        <v>14</v>
      </c>
      <c r="U72" s="194" t="s">
        <v>14</v>
      </c>
      <c r="V72" s="194" t="s">
        <v>22</v>
      </c>
      <c r="W72" s="194" t="s">
        <v>22</v>
      </c>
      <c r="X72" s="194" t="s">
        <v>22</v>
      </c>
      <c r="Y72" s="194" t="s">
        <v>15</v>
      </c>
      <c r="Z72" s="194" t="s">
        <v>15</v>
      </c>
      <c r="AA72" s="194" t="s">
        <v>15</v>
      </c>
    </row>
    <row r="73" spans="1:28" ht="23.25" customHeight="1" x14ac:dyDescent="0.2">
      <c r="B73" s="194"/>
      <c r="C73" s="194"/>
      <c r="D73" s="17" t="s">
        <v>1</v>
      </c>
      <c r="E73" s="17" t="s">
        <v>4</v>
      </c>
      <c r="F73" s="17" t="s">
        <v>5</v>
      </c>
      <c r="G73" s="17" t="s">
        <v>1</v>
      </c>
      <c r="H73" s="17" t="s">
        <v>4</v>
      </c>
      <c r="I73" s="17" t="s">
        <v>5</v>
      </c>
      <c r="J73" s="17" t="s">
        <v>1</v>
      </c>
      <c r="K73" s="17" t="s">
        <v>4</v>
      </c>
      <c r="L73" s="17" t="s">
        <v>5</v>
      </c>
      <c r="M73" s="17" t="s">
        <v>1</v>
      </c>
      <c r="N73" s="17" t="s">
        <v>4</v>
      </c>
      <c r="O73" s="17" t="s">
        <v>5</v>
      </c>
      <c r="P73" s="17" t="s">
        <v>1</v>
      </c>
      <c r="Q73" s="17" t="s">
        <v>4</v>
      </c>
      <c r="R73" s="17" t="s">
        <v>5</v>
      </c>
      <c r="S73" s="17" t="s">
        <v>1</v>
      </c>
      <c r="T73" s="17" t="s">
        <v>4</v>
      </c>
      <c r="U73" s="17" t="s">
        <v>5</v>
      </c>
      <c r="V73" s="17" t="s">
        <v>1</v>
      </c>
      <c r="W73" s="17" t="s">
        <v>4</v>
      </c>
      <c r="X73" s="17" t="s">
        <v>5</v>
      </c>
      <c r="Y73" s="17" t="s">
        <v>1</v>
      </c>
      <c r="Z73" s="17" t="s">
        <v>4</v>
      </c>
      <c r="AA73" s="17" t="s">
        <v>5</v>
      </c>
    </row>
    <row r="74" spans="1:28" ht="23.25" customHeight="1" x14ac:dyDescent="0.2">
      <c r="B74" s="189" t="s">
        <v>7</v>
      </c>
      <c r="C74" s="189"/>
      <c r="D74" s="22">
        <v>1721.0898405538715</v>
      </c>
      <c r="E74" s="22">
        <v>1669.0102050065339</v>
      </c>
      <c r="F74" s="22">
        <v>1665.9357222405595</v>
      </c>
      <c r="G74" s="22">
        <v>826.85450439605791</v>
      </c>
      <c r="H74" s="22">
        <v>505.69839641035975</v>
      </c>
      <c r="I74" s="22">
        <v>612.83023020808844</v>
      </c>
      <c r="J74" s="22">
        <v>2364.6393120283074</v>
      </c>
      <c r="K74" s="22">
        <v>2215.2146665898777</v>
      </c>
      <c r="L74" s="22">
        <v>2263.6309334713292</v>
      </c>
      <c r="M74" s="22">
        <v>36.96332270311288</v>
      </c>
      <c r="N74" s="22">
        <v>39.560537988125866</v>
      </c>
      <c r="O74" s="22">
        <v>37.309109612425956</v>
      </c>
      <c r="P74" s="22">
        <v>127.67433257728696</v>
      </c>
      <c r="Q74" s="22">
        <v>140.64602248106587</v>
      </c>
      <c r="R74" s="22">
        <v>149.03542366714339</v>
      </c>
      <c r="S74" s="22">
        <v>545.06481114049643</v>
      </c>
      <c r="T74" s="22">
        <v>535.28094245875513</v>
      </c>
      <c r="U74" s="22">
        <v>534.98181126480608</v>
      </c>
      <c r="V74" s="35">
        <f t="shared" ref="V74:X81" si="30">D74+G74+J74+M74+P74+S74</f>
        <v>5622.2861233991325</v>
      </c>
      <c r="W74" s="35">
        <f t="shared" si="30"/>
        <v>5105.4107709347181</v>
      </c>
      <c r="X74" s="35">
        <f t="shared" si="30"/>
        <v>5263.7232304643539</v>
      </c>
      <c r="Y74" s="22">
        <v>43.702483849083904</v>
      </c>
      <c r="Z74" s="22">
        <v>42.115638061676037</v>
      </c>
      <c r="AA74" s="22">
        <v>41.705867443368803</v>
      </c>
    </row>
    <row r="75" spans="1:28" ht="23.25" customHeight="1" x14ac:dyDescent="0.2">
      <c r="B75" s="189" t="s">
        <v>10</v>
      </c>
      <c r="C75" s="189"/>
      <c r="D75" s="22">
        <v>1412.6729230895401</v>
      </c>
      <c r="E75" s="22">
        <v>1380.6025719599597</v>
      </c>
      <c r="F75" s="22">
        <v>1281.8069962061697</v>
      </c>
      <c r="G75" s="40">
        <v>0</v>
      </c>
      <c r="H75" s="40">
        <v>0</v>
      </c>
      <c r="I75" s="40">
        <v>0</v>
      </c>
      <c r="J75" s="22">
        <v>44.059345863021221</v>
      </c>
      <c r="K75" s="22">
        <v>17.411068011909997</v>
      </c>
      <c r="L75" s="22">
        <v>27.903199869493797</v>
      </c>
      <c r="M75" s="22">
        <v>31.304348690659996</v>
      </c>
      <c r="N75" s="22">
        <v>28.185684554540007</v>
      </c>
      <c r="O75" s="22">
        <v>33.501025620860005</v>
      </c>
      <c r="P75" s="22">
        <v>3.8090576138000003</v>
      </c>
      <c r="Q75" s="22">
        <v>2.6382761716300003</v>
      </c>
      <c r="R75" s="22">
        <v>2.8434740681400004</v>
      </c>
      <c r="S75" s="22">
        <v>0.23532426389</v>
      </c>
      <c r="T75" s="22">
        <v>0.20231618508000002</v>
      </c>
      <c r="U75" s="22">
        <v>0.22973551247000001</v>
      </c>
      <c r="V75" s="35">
        <f t="shared" si="30"/>
        <v>1492.0809995209113</v>
      </c>
      <c r="W75" s="35">
        <f t="shared" si="30"/>
        <v>1429.0399168831198</v>
      </c>
      <c r="X75" s="35">
        <f t="shared" si="30"/>
        <v>1346.2844312771335</v>
      </c>
      <c r="Y75" s="22">
        <v>5171.4928001975204</v>
      </c>
      <c r="Z75" s="22">
        <v>5385.0955574859609</v>
      </c>
      <c r="AA75" s="22">
        <v>5489.5052201500703</v>
      </c>
    </row>
    <row r="76" spans="1:28" ht="23.25" customHeight="1" x14ac:dyDescent="0.2">
      <c r="B76" s="189" t="s">
        <v>11</v>
      </c>
      <c r="C76" s="189"/>
      <c r="D76" s="22">
        <v>5053.5094914925721</v>
      </c>
      <c r="E76" s="22">
        <v>5352.493180882152</v>
      </c>
      <c r="F76" s="22">
        <v>5514.4899961891206</v>
      </c>
      <c r="G76" s="22">
        <v>3540.9384259330213</v>
      </c>
      <c r="H76" s="22">
        <v>3718.4130830740592</v>
      </c>
      <c r="I76" s="22">
        <v>3624.2229871448067</v>
      </c>
      <c r="J76" s="22">
        <v>1313.7319048239117</v>
      </c>
      <c r="K76" s="22">
        <v>1773.9267654454075</v>
      </c>
      <c r="L76" s="22">
        <v>2007.6665133882243</v>
      </c>
      <c r="M76" s="22">
        <v>1226.9614834137667</v>
      </c>
      <c r="N76" s="22">
        <v>1204.3755711938668</v>
      </c>
      <c r="O76" s="22">
        <v>1205.9739572093347</v>
      </c>
      <c r="P76" s="22">
        <v>7637.3735945622193</v>
      </c>
      <c r="Q76" s="22">
        <v>8251.5621426754897</v>
      </c>
      <c r="R76" s="22">
        <v>8260.4245178780166</v>
      </c>
      <c r="S76" s="22">
        <v>3777.8386420182724</v>
      </c>
      <c r="T76" s="22">
        <v>4330.2388399055235</v>
      </c>
      <c r="U76" s="22">
        <v>4421.2224352948751</v>
      </c>
      <c r="V76" s="35">
        <f t="shared" si="30"/>
        <v>22550.353542243764</v>
      </c>
      <c r="W76" s="35">
        <f t="shared" si="30"/>
        <v>24631.009583176496</v>
      </c>
      <c r="X76" s="35">
        <f t="shared" si="30"/>
        <v>25034.00040710438</v>
      </c>
      <c r="Y76" s="22">
        <v>1816.7421943856102</v>
      </c>
      <c r="Z76" s="22">
        <v>1871.9881748117248</v>
      </c>
      <c r="AA76" s="22">
        <v>1963.7003988010229</v>
      </c>
    </row>
    <row r="77" spans="1:28" ht="23.25" customHeight="1" x14ac:dyDescent="0.2">
      <c r="B77" s="189" t="s">
        <v>12</v>
      </c>
      <c r="C77" s="189"/>
      <c r="D77" s="22">
        <v>1994.5664021471819</v>
      </c>
      <c r="E77" s="22">
        <v>2284.7899547601646</v>
      </c>
      <c r="F77" s="22">
        <v>2361.9297303748167</v>
      </c>
      <c r="G77" s="22">
        <v>29.149910095275093</v>
      </c>
      <c r="H77" s="22">
        <v>26.923529363740013</v>
      </c>
      <c r="I77" s="22">
        <v>26.557907533825347</v>
      </c>
      <c r="J77" s="22">
        <v>1835.4969582285357</v>
      </c>
      <c r="K77" s="22">
        <v>1896.0377381924166</v>
      </c>
      <c r="L77" s="22">
        <v>1960.6597166430768</v>
      </c>
      <c r="M77" s="22">
        <v>1572.7269693056774</v>
      </c>
      <c r="N77" s="22">
        <v>1628.6359644747783</v>
      </c>
      <c r="O77" s="22">
        <v>1679.6133578969884</v>
      </c>
      <c r="P77" s="22">
        <v>3182.2720058407103</v>
      </c>
      <c r="Q77" s="22">
        <v>3395.8170149572466</v>
      </c>
      <c r="R77" s="22">
        <v>3461.6444123788197</v>
      </c>
      <c r="S77" s="22">
        <v>1677.0011000340335</v>
      </c>
      <c r="T77" s="22">
        <v>1717.4230961680744</v>
      </c>
      <c r="U77" s="22">
        <v>1822.1604893868789</v>
      </c>
      <c r="V77" s="35">
        <f t="shared" si="30"/>
        <v>10291.213345651413</v>
      </c>
      <c r="W77" s="35">
        <f t="shared" si="30"/>
        <v>10949.627297916421</v>
      </c>
      <c r="X77" s="35">
        <f t="shared" si="30"/>
        <v>11312.565614214407</v>
      </c>
      <c r="Y77" s="22">
        <v>457.45114180133163</v>
      </c>
      <c r="Z77" s="22">
        <v>546.14475186776883</v>
      </c>
      <c r="AA77" s="22">
        <v>565.58576794159887</v>
      </c>
    </row>
    <row r="78" spans="1:28" ht="23.25" customHeight="1" x14ac:dyDescent="0.2">
      <c r="B78" s="189" t="s">
        <v>13</v>
      </c>
      <c r="C78" s="189"/>
      <c r="D78" s="22">
        <v>0</v>
      </c>
      <c r="E78" s="22">
        <v>0</v>
      </c>
      <c r="F78" s="22">
        <v>0</v>
      </c>
      <c r="G78" s="22">
        <v>2.40917016057</v>
      </c>
      <c r="H78" s="22">
        <v>3.3426158797300003</v>
      </c>
      <c r="I78" s="22">
        <v>5.0202191963400002</v>
      </c>
      <c r="J78" s="22">
        <v>5650.2897067947633</v>
      </c>
      <c r="K78" s="22">
        <v>6204.1589108867511</v>
      </c>
      <c r="L78" s="22">
        <v>6110.1666067828601</v>
      </c>
      <c r="M78" s="22">
        <v>936.16569940190584</v>
      </c>
      <c r="N78" s="22">
        <v>966.5168368277607</v>
      </c>
      <c r="O78" s="22">
        <v>976.22375164795585</v>
      </c>
      <c r="P78" s="22">
        <v>51.43383</v>
      </c>
      <c r="Q78" s="22">
        <v>48.822820000000007</v>
      </c>
      <c r="R78" s="22">
        <v>47.088754999999999</v>
      </c>
      <c r="S78" s="22">
        <v>0</v>
      </c>
      <c r="T78" s="22">
        <v>0</v>
      </c>
      <c r="U78" s="22">
        <v>0</v>
      </c>
      <c r="V78" s="35">
        <f t="shared" si="30"/>
        <v>6640.2984063572394</v>
      </c>
      <c r="W78" s="35">
        <f t="shared" si="30"/>
        <v>7222.8411835942425</v>
      </c>
      <c r="X78" s="35">
        <f t="shared" si="30"/>
        <v>7138.4993326271551</v>
      </c>
      <c r="Y78" s="22">
        <v>4787.6675244221215</v>
      </c>
      <c r="Z78" s="22">
        <v>4996.1547731424271</v>
      </c>
      <c r="AA78" s="22">
        <v>5167.4024504026183</v>
      </c>
    </row>
    <row r="79" spans="1:28" ht="23.25" customHeight="1" x14ac:dyDescent="0.2">
      <c r="B79" s="189" t="s">
        <v>14</v>
      </c>
      <c r="C79" s="189"/>
      <c r="D79" s="22">
        <v>0</v>
      </c>
      <c r="E79" s="22">
        <v>0</v>
      </c>
      <c r="F79" s="22">
        <v>0</v>
      </c>
      <c r="G79" s="22">
        <v>1862.2881401064169</v>
      </c>
      <c r="H79" s="22">
        <v>2039.2516334181507</v>
      </c>
      <c r="I79" s="22">
        <v>1949.2958240368264</v>
      </c>
      <c r="J79" s="22">
        <v>9800.7730512961643</v>
      </c>
      <c r="K79" s="22">
        <v>10894.842019642498</v>
      </c>
      <c r="L79" s="22">
        <v>11326.050620482911</v>
      </c>
      <c r="M79" s="22">
        <v>6273.0471475242311</v>
      </c>
      <c r="N79" s="22">
        <v>6762.8411266445592</v>
      </c>
      <c r="O79" s="22">
        <v>6974.269660585247</v>
      </c>
      <c r="P79" s="22">
        <v>303.50396380000001</v>
      </c>
      <c r="Q79" s="22">
        <v>312.23797999999999</v>
      </c>
      <c r="R79" s="22">
        <v>309.54840200000001</v>
      </c>
      <c r="S79" s="22">
        <v>0</v>
      </c>
      <c r="T79" s="22">
        <v>0</v>
      </c>
      <c r="U79" s="22">
        <v>0</v>
      </c>
      <c r="V79" s="35">
        <f t="shared" si="30"/>
        <v>18239.612302726815</v>
      </c>
      <c r="W79" s="35">
        <f t="shared" si="30"/>
        <v>20009.172759705209</v>
      </c>
      <c r="X79" s="35">
        <f t="shared" si="30"/>
        <v>20559.164507104986</v>
      </c>
      <c r="Y79" s="22">
        <v>0</v>
      </c>
      <c r="Z79" s="22">
        <v>0</v>
      </c>
      <c r="AA79" s="22">
        <v>0</v>
      </c>
    </row>
    <row r="80" spans="1:28" ht="23.25" customHeight="1" x14ac:dyDescent="0.2">
      <c r="B80" s="189" t="s">
        <v>15</v>
      </c>
      <c r="C80" s="189"/>
      <c r="D80" s="22">
        <v>3894.046981181888</v>
      </c>
      <c r="E80" s="22">
        <v>4168.5388214596678</v>
      </c>
      <c r="F80" s="22">
        <v>4345.4611150412247</v>
      </c>
      <c r="G80" s="22">
        <v>227.85743522503876</v>
      </c>
      <c r="H80" s="22">
        <v>231.57575456809093</v>
      </c>
      <c r="I80" s="22">
        <v>247.86468052434319</v>
      </c>
      <c r="J80" s="22">
        <v>1640.6434844090631</v>
      </c>
      <c r="K80" s="22">
        <v>1728.6198860221346</v>
      </c>
      <c r="L80" s="22">
        <v>1905.7069911232475</v>
      </c>
      <c r="M80" s="22">
        <v>716.03622113268534</v>
      </c>
      <c r="N80" s="22">
        <v>710.05408854906068</v>
      </c>
      <c r="O80" s="22">
        <v>715.78980842960834</v>
      </c>
      <c r="P80" s="22">
        <v>8603.6407883505344</v>
      </c>
      <c r="Q80" s="22">
        <v>9158.3469063000412</v>
      </c>
      <c r="R80" s="22">
        <v>9616.1900634940594</v>
      </c>
      <c r="S80" s="22">
        <v>0</v>
      </c>
      <c r="T80" s="22">
        <v>0</v>
      </c>
      <c r="U80" s="22">
        <v>0</v>
      </c>
      <c r="V80" s="35">
        <f t="shared" si="30"/>
        <v>15082.22491029921</v>
      </c>
      <c r="W80" s="35">
        <f t="shared" si="30"/>
        <v>15997.135456898995</v>
      </c>
      <c r="X80" s="35">
        <f t="shared" si="30"/>
        <v>16831.012658612482</v>
      </c>
      <c r="Y80" s="23">
        <v>0</v>
      </c>
      <c r="Z80" s="23">
        <v>0</v>
      </c>
      <c r="AA80" s="23">
        <v>0</v>
      </c>
    </row>
    <row r="81" spans="2:27" ht="23.25" customHeight="1" x14ac:dyDescent="0.2">
      <c r="B81" s="189" t="s">
        <v>16</v>
      </c>
      <c r="C81" s="189"/>
      <c r="D81" s="27">
        <v>14075.885638465053</v>
      </c>
      <c r="E81" s="27">
        <v>14855.43473406848</v>
      </c>
      <c r="F81" s="27">
        <v>15169.623560051892</v>
      </c>
      <c r="G81" s="27">
        <v>6489.4975859163796</v>
      </c>
      <c r="H81" s="27">
        <v>6525.2050127141301</v>
      </c>
      <c r="I81" s="27">
        <v>6465.7918486442295</v>
      </c>
      <c r="J81" s="27">
        <v>22649.63376344377</v>
      </c>
      <c r="K81" s="27">
        <v>24730.211054790994</v>
      </c>
      <c r="L81" s="27">
        <v>25601.784581761138</v>
      </c>
      <c r="M81" s="27">
        <v>10793.205192172041</v>
      </c>
      <c r="N81" s="27">
        <v>11340.169810232694</v>
      </c>
      <c r="O81" s="27">
        <v>11622.680671002418</v>
      </c>
      <c r="P81" s="27">
        <v>19909.707572744548</v>
      </c>
      <c r="Q81" s="27">
        <v>21310.071162585475</v>
      </c>
      <c r="R81" s="27">
        <v>21846.775048486179</v>
      </c>
      <c r="S81" s="27">
        <v>6000.1398774566924</v>
      </c>
      <c r="T81" s="27">
        <v>6583.1451947174328</v>
      </c>
      <c r="U81" s="27">
        <v>6778.5944714590296</v>
      </c>
      <c r="V81" s="27">
        <f t="shared" si="30"/>
        <v>79918.069630198486</v>
      </c>
      <c r="W81" s="27">
        <f t="shared" si="30"/>
        <v>85344.236969109203</v>
      </c>
      <c r="X81" s="27">
        <f t="shared" si="30"/>
        <v>87485.250181404888</v>
      </c>
      <c r="Y81" s="27">
        <v>12277.056144655668</v>
      </c>
      <c r="Z81" s="27">
        <v>12841.498895369556</v>
      </c>
      <c r="AA81" s="27">
        <v>13227.89970473868</v>
      </c>
    </row>
    <row r="82" spans="2:27" ht="23.25" customHeight="1" x14ac:dyDescent="0.2">
      <c r="B82" s="189" t="s">
        <v>26</v>
      </c>
      <c r="C82" s="189"/>
      <c r="D82" s="41">
        <f>D81/$V81*100</f>
        <v>17.612894935523098</v>
      </c>
      <c r="E82" s="41">
        <f>E81/$W81*100</f>
        <v>17.406488430432017</v>
      </c>
      <c r="F82" s="41">
        <f>F81/$X81*100</f>
        <v>17.339635571249946</v>
      </c>
      <c r="G82" s="41">
        <f>G81/$V81*100</f>
        <v>8.1201881075768707</v>
      </c>
      <c r="H82" s="41">
        <f>H81/$W81*100</f>
        <v>7.645747673713414</v>
      </c>
      <c r="I82" s="41">
        <f>I81/$X81*100</f>
        <v>7.3907222477355869</v>
      </c>
      <c r="J82" s="41">
        <f>J81/$V81*100</f>
        <v>28.341067130687048</v>
      </c>
      <c r="K82" s="41">
        <f>K81/$W81*100</f>
        <v>28.97701348451006</v>
      </c>
      <c r="L82" s="41">
        <f>L81/$X81*100</f>
        <v>29.264115412226175</v>
      </c>
      <c r="M82" s="41">
        <f>M81/$V81*100</f>
        <v>13.505337706622525</v>
      </c>
      <c r="N82" s="41">
        <f>N81/$W81*100</f>
        <v>13.287563651588247</v>
      </c>
      <c r="O82" s="41">
        <f>O81/$X81*100</f>
        <v>13.285303118985462</v>
      </c>
      <c r="P82" s="41">
        <f>P81/$V81*100</f>
        <v>24.912648246975806</v>
      </c>
      <c r="Q82" s="41">
        <f>Q81/$W81*100</f>
        <v>24.969549110033952</v>
      </c>
      <c r="R82" s="41">
        <f>R81/$X81*100</f>
        <v>24.971952418477215</v>
      </c>
      <c r="S82" s="41">
        <f>S81/$V81*100</f>
        <v>7.5078638726146494</v>
      </c>
      <c r="T82" s="41">
        <f>T81/$W81*100</f>
        <v>7.7136376497223091</v>
      </c>
      <c r="U82" s="41">
        <f>U81/$X81*100</f>
        <v>7.7482712313256084</v>
      </c>
      <c r="V82" s="41">
        <f>V81/$V81*100</f>
        <v>100</v>
      </c>
      <c r="W82" s="41">
        <f>W81/$W81*100</f>
        <v>100</v>
      </c>
      <c r="X82" s="41">
        <f>X81/$X81*100</f>
        <v>100</v>
      </c>
      <c r="Y82" s="23"/>
      <c r="Z82" s="23"/>
      <c r="AA82" s="23"/>
    </row>
    <row r="83" spans="2:27" ht="21.95" customHeight="1" x14ac:dyDescent="0.2">
      <c r="B83" s="38"/>
      <c r="C83" s="38"/>
      <c r="D83" s="42"/>
      <c r="E83" s="42"/>
      <c r="F83" s="42"/>
      <c r="G83" s="42"/>
      <c r="H83" s="42"/>
      <c r="I83" s="42"/>
      <c r="J83" s="42"/>
      <c r="K83" s="42"/>
      <c r="L83" s="42"/>
      <c r="M83" s="42"/>
      <c r="N83" s="42"/>
      <c r="O83" s="42"/>
      <c r="P83" s="42"/>
      <c r="Q83" s="42"/>
      <c r="R83" s="42"/>
      <c r="S83" s="42"/>
      <c r="T83" s="42"/>
      <c r="U83" s="42"/>
      <c r="V83" s="42"/>
      <c r="W83" s="42"/>
      <c r="X83" s="42"/>
      <c r="Y83" s="42"/>
      <c r="Z83" s="42"/>
      <c r="AA83" s="42"/>
    </row>
    <row r="84" spans="2:27" ht="21.95" customHeight="1" x14ac:dyDescent="0.2"/>
    <row r="85" spans="2:27" ht="19.5" customHeight="1" x14ac:dyDescent="0.35">
      <c r="B85" s="29"/>
      <c r="C85" s="29"/>
      <c r="D85" s="202" t="s">
        <v>23</v>
      </c>
      <c r="E85" s="202"/>
      <c r="F85" s="202"/>
      <c r="G85" s="202"/>
      <c r="H85" s="202"/>
      <c r="I85" s="202"/>
      <c r="J85" s="202"/>
      <c r="K85" s="202"/>
      <c r="L85" s="195" t="s">
        <v>24</v>
      </c>
      <c r="M85" s="196"/>
      <c r="N85" s="196"/>
      <c r="O85" s="196"/>
      <c r="P85" s="196"/>
      <c r="Q85" s="196"/>
      <c r="R85" s="196"/>
      <c r="S85" s="197"/>
      <c r="T85" s="205" t="s">
        <v>29</v>
      </c>
      <c r="U85" s="206"/>
      <c r="V85" s="206"/>
      <c r="W85" s="206"/>
      <c r="X85" s="206"/>
      <c r="Y85" s="207"/>
    </row>
    <row r="86" spans="2:27" ht="20.100000000000001" customHeight="1" x14ac:dyDescent="0.35">
      <c r="B86" s="31"/>
      <c r="C86" s="31"/>
      <c r="D86" s="202"/>
      <c r="E86" s="202"/>
      <c r="F86" s="202"/>
      <c r="G86" s="202"/>
      <c r="H86" s="202"/>
      <c r="I86" s="202"/>
      <c r="J86" s="202"/>
      <c r="K86" s="202"/>
      <c r="L86" s="198"/>
      <c r="M86" s="199"/>
      <c r="N86" s="199"/>
      <c r="O86" s="199"/>
      <c r="P86" s="199"/>
      <c r="Q86" s="199"/>
      <c r="R86" s="199"/>
      <c r="S86" s="200"/>
      <c r="T86" s="208" t="s">
        <v>5</v>
      </c>
      <c r="U86" s="209"/>
      <c r="V86" s="209"/>
      <c r="W86" s="209"/>
      <c r="X86" s="209"/>
      <c r="Y86" s="210"/>
    </row>
    <row r="87" spans="2:27" ht="23.25" customHeight="1" x14ac:dyDescent="0.35">
      <c r="B87" s="194" t="s">
        <v>8</v>
      </c>
      <c r="C87" s="194"/>
      <c r="D87" s="203" t="s">
        <v>6</v>
      </c>
      <c r="E87" s="203"/>
      <c r="F87" s="203"/>
      <c r="G87" s="203"/>
      <c r="H87" s="203"/>
      <c r="I87" s="203"/>
      <c r="J87" s="203"/>
      <c r="K87" s="203"/>
      <c r="L87" s="203" t="s">
        <v>6</v>
      </c>
      <c r="M87" s="203"/>
      <c r="N87" s="203"/>
      <c r="O87" s="203"/>
      <c r="P87" s="203"/>
      <c r="Q87" s="203"/>
      <c r="R87" s="203"/>
      <c r="S87" s="203"/>
      <c r="T87" s="211" t="s">
        <v>6</v>
      </c>
      <c r="U87" s="211"/>
      <c r="V87" s="211"/>
      <c r="W87" s="211"/>
      <c r="X87" s="211"/>
      <c r="Y87" s="211"/>
    </row>
    <row r="88" spans="2:27" ht="23.25" customHeight="1" x14ac:dyDescent="0.2">
      <c r="B88" s="194"/>
      <c r="C88" s="194"/>
      <c r="D88" s="32" t="s">
        <v>7</v>
      </c>
      <c r="E88" s="32" t="s">
        <v>10</v>
      </c>
      <c r="F88" s="32" t="s">
        <v>11</v>
      </c>
      <c r="G88" s="32" t="s">
        <v>12</v>
      </c>
      <c r="H88" s="32" t="s">
        <v>13</v>
      </c>
      <c r="I88" s="32" t="s">
        <v>14</v>
      </c>
      <c r="J88" s="17" t="s">
        <v>22</v>
      </c>
      <c r="K88" s="32" t="s">
        <v>15</v>
      </c>
      <c r="L88" s="32" t="s">
        <v>7</v>
      </c>
      <c r="M88" s="32" t="s">
        <v>10</v>
      </c>
      <c r="N88" s="32" t="s">
        <v>11</v>
      </c>
      <c r="O88" s="32" t="s">
        <v>12</v>
      </c>
      <c r="P88" s="32" t="s">
        <v>13</v>
      </c>
      <c r="Q88" s="32" t="s">
        <v>14</v>
      </c>
      <c r="R88" s="17" t="s">
        <v>22</v>
      </c>
      <c r="S88" s="32" t="s">
        <v>15</v>
      </c>
      <c r="T88" s="17" t="s">
        <v>7</v>
      </c>
      <c r="U88" s="17" t="s">
        <v>10</v>
      </c>
      <c r="V88" s="17" t="s">
        <v>11</v>
      </c>
      <c r="W88" s="17" t="s">
        <v>12</v>
      </c>
      <c r="X88" s="17" t="s">
        <v>13</v>
      </c>
      <c r="Y88" s="17" t="s">
        <v>14</v>
      </c>
    </row>
    <row r="89" spans="2:27" ht="23.25" customHeight="1" x14ac:dyDescent="0.2">
      <c r="B89" s="189" t="s">
        <v>7</v>
      </c>
      <c r="C89" s="189"/>
      <c r="D89" s="22">
        <f>IFERROR(((F74-D74)/ABS(D74))*100,"--")</f>
        <v>-3.2046042579370866</v>
      </c>
      <c r="E89" s="22">
        <f t="shared" ref="E89:E96" si="31">IFERROR(((I74-G74)/ABS(G74))*100,"--")</f>
        <v>-25.884151691753164</v>
      </c>
      <c r="F89" s="22">
        <f t="shared" ref="F89:F96" si="32">IFERROR(((L74-J74)/ABS(J74))*100,"--")</f>
        <v>-4.2716188487256703</v>
      </c>
      <c r="G89" s="22">
        <f t="shared" ref="G89:G96" si="33">IFERROR(((O74-M74)/ABS(M74))*100,"--")</f>
        <v>0.93548654186317559</v>
      </c>
      <c r="H89" s="22">
        <f t="shared" ref="H89:H96" si="34">IFERROR(((R74-P74)/ABS(P74))*100,"--")</f>
        <v>16.7309205058312</v>
      </c>
      <c r="I89" s="22">
        <f>IFERROR(((U74-S74)/ABS(S74))*100,"--")</f>
        <v>-1.8498717344443181</v>
      </c>
      <c r="J89" s="22">
        <f t="shared" ref="J89:J96" si="35">IFERROR(((X74-V74)/ABS(V74))*100,"--")</f>
        <v>-6.3775283766240971</v>
      </c>
      <c r="K89" s="22">
        <f>IFERROR(((AA74-Y74)/ABS(Y74))*100,"--")</f>
        <v>-4.5686565839368312</v>
      </c>
      <c r="L89" s="22">
        <f>IFERROR(((F74-E74)/ABS(E74))*100,"--")</f>
        <v>-0.18420994411848696</v>
      </c>
      <c r="M89" s="22">
        <f t="shared" ref="M89:M96" si="36">IFERROR(((I74-H74)/ABS(H74))*100,"--")</f>
        <v>21.184926540837647</v>
      </c>
      <c r="N89" s="22">
        <f t="shared" ref="N89:N96" si="37">IFERROR(((L74-K74)/ABS(K74))*100,"--")</f>
        <v>2.1856241569573922</v>
      </c>
      <c r="O89" s="22">
        <f t="shared" ref="O89:O96" si="38">IFERROR(((O74-N74)/ABS(N74))*100,"--")</f>
        <v>-5.6910964567157238</v>
      </c>
      <c r="P89" s="22">
        <f t="shared" ref="P89:P96" si="39">IFERROR(((R74-Q74)/ABS(Q74))*100,"--")</f>
        <v>5.9649046863070181</v>
      </c>
      <c r="Q89" s="22">
        <f>IFERROR(((U74-T74)/ABS(T74))*100,"--")</f>
        <v>-5.588302706519397E-2</v>
      </c>
      <c r="R89" s="22">
        <f t="shared" ref="R89:R96" si="40">IFERROR(((X74-W74)/ABS(W74))*100,"--")</f>
        <v>3.1008760437243201</v>
      </c>
      <c r="S89" s="22">
        <f>IFERROR(((AA74-Z74)/ABS(Z74))*100,"--")</f>
        <v>-0.97296547592879445</v>
      </c>
      <c r="T89" s="22">
        <f t="shared" ref="T89:T96" si="41">IFERROR(F74/$F$81*100,"-")</f>
        <v>10.982050514606579</v>
      </c>
      <c r="U89" s="22">
        <f>IFERROR(I74/$I$81*100,"-")</f>
        <v>9.4780383370458932</v>
      </c>
      <c r="V89" s="22">
        <f t="shared" ref="V89:V96" si="42">IFERROR(L74/$L$81*100,"-")</f>
        <v>8.8416919775348521</v>
      </c>
      <c r="W89" s="22">
        <f t="shared" ref="W89:W96" si="43">IFERROR(O74/$O$81*100,"-")</f>
        <v>0.32100262124131962</v>
      </c>
      <c r="X89" s="22">
        <f t="shared" ref="X89:X96" si="44">IFERROR(R74/$R$81*100,"-")</f>
        <v>0.68218500596256404</v>
      </c>
      <c r="Y89" s="22">
        <f t="shared" ref="Y89:Y96" si="45">IFERROR(U74/$U$81*100,"-")</f>
        <v>7.8922232848907425</v>
      </c>
    </row>
    <row r="90" spans="2:27" ht="23.25" customHeight="1" x14ac:dyDescent="0.2">
      <c r="B90" s="189" t="s">
        <v>10</v>
      </c>
      <c r="C90" s="189"/>
      <c r="D90" s="22">
        <f>IFERROR(((F75-D75)/ABS(D75))*100,"--")</f>
        <v>-9.2637102859708165</v>
      </c>
      <c r="E90" s="33" t="str">
        <f t="shared" si="31"/>
        <v>--</v>
      </c>
      <c r="F90" s="22">
        <f t="shared" si="32"/>
        <v>-36.669055513797794</v>
      </c>
      <c r="G90" s="22">
        <f t="shared" si="33"/>
        <v>7.0171622221145675</v>
      </c>
      <c r="H90" s="22">
        <f t="shared" si="34"/>
        <v>-25.349670274393997</v>
      </c>
      <c r="I90" s="22">
        <f>IFERROR(((U75-S75)/ABS(S75))*100,"--")</f>
        <v>-2.3749150757409314</v>
      </c>
      <c r="J90" s="22">
        <f t="shared" si="35"/>
        <v>-9.7713574725897079</v>
      </c>
      <c r="K90" s="22">
        <f>IFERROR(((AA75-Y75)/ABS(Y75))*100,"--")</f>
        <v>6.1493350612496975</v>
      </c>
      <c r="L90" s="22">
        <f>IFERROR(((F75-E75)/ABS(E75))*100,"--")</f>
        <v>-7.1559750619279061</v>
      </c>
      <c r="M90" s="33" t="str">
        <f t="shared" si="36"/>
        <v>--</v>
      </c>
      <c r="N90" s="22">
        <f t="shared" si="37"/>
        <v>60.261276622471897</v>
      </c>
      <c r="O90" s="22">
        <f t="shared" si="38"/>
        <v>18.858300411454191</v>
      </c>
      <c r="P90" s="22">
        <f t="shared" si="39"/>
        <v>7.7777261803195952</v>
      </c>
      <c r="Q90" s="22">
        <f>IFERROR(((U75-T75)/ABS(T75))*100,"--")</f>
        <v>13.552710762689513</v>
      </c>
      <c r="R90" s="22">
        <f t="shared" si="40"/>
        <v>-5.7909848863063456</v>
      </c>
      <c r="S90" s="22">
        <f>IFERROR(((AA75-Z75)/ABS(Z75))*100,"--")</f>
        <v>1.9388636942378272</v>
      </c>
      <c r="T90" s="22">
        <f t="shared" si="41"/>
        <v>8.4498273218968709</v>
      </c>
      <c r="U90" s="33"/>
      <c r="V90" s="22">
        <f t="shared" si="42"/>
        <v>0.10898927682319536</v>
      </c>
      <c r="W90" s="22">
        <f t="shared" si="43"/>
        <v>0.28823837261951252</v>
      </c>
      <c r="X90" s="22">
        <f t="shared" si="44"/>
        <v>1.3015532323783561E-2</v>
      </c>
      <c r="Y90" s="22">
        <f t="shared" si="45"/>
        <v>3.3891319717869414E-3</v>
      </c>
    </row>
    <row r="91" spans="2:27" ht="23.25" customHeight="1" x14ac:dyDescent="0.2">
      <c r="B91" s="189" t="s">
        <v>11</v>
      </c>
      <c r="C91" s="189"/>
      <c r="D91" s="22">
        <f>IFERROR(((F76-D76)/ABS(D76))*100,"--")</f>
        <v>9.1219875113046669</v>
      </c>
      <c r="E91" s="22">
        <f t="shared" si="31"/>
        <v>2.3520477114718599</v>
      </c>
      <c r="F91" s="22">
        <f t="shared" si="32"/>
        <v>52.821630198387041</v>
      </c>
      <c r="G91" s="22">
        <f t="shared" si="33"/>
        <v>-1.7105285282500118</v>
      </c>
      <c r="H91" s="22">
        <f t="shared" si="34"/>
        <v>8.1579212487314638</v>
      </c>
      <c r="I91" s="22">
        <f>IFERROR(((U76-S76)/ABS(S76))*100,"--")</f>
        <v>17.030473089048648</v>
      </c>
      <c r="J91" s="22">
        <f t="shared" si="35"/>
        <v>11.013782379100977</v>
      </c>
      <c r="K91" s="22">
        <f>IFERROR(((AA76-Y76)/ABS(Y76))*100,"--")</f>
        <v>8.0891061411776857</v>
      </c>
      <c r="L91" s="22">
        <f>IFERROR(((F76-E76)/ABS(E76))*100,"--")</f>
        <v>3.0265674300264984</v>
      </c>
      <c r="M91" s="22">
        <f t="shared" si="36"/>
        <v>-2.5330724108625486</v>
      </c>
      <c r="N91" s="22">
        <f t="shared" si="37"/>
        <v>13.176403473687268</v>
      </c>
      <c r="O91" s="22">
        <f t="shared" si="38"/>
        <v>0.13271491498980303</v>
      </c>
      <c r="P91" s="22">
        <f t="shared" si="39"/>
        <v>0.10740239301710393</v>
      </c>
      <c r="Q91" s="22">
        <f>IFERROR(((U76-T76)/ABS(T76))*100,"--")</f>
        <v>2.1011218723292573</v>
      </c>
      <c r="R91" s="22">
        <f t="shared" si="40"/>
        <v>1.6361116768966553</v>
      </c>
      <c r="S91" s="22">
        <f>IFERROR(((AA76-Z76)/ABS(Z76))*100,"--")</f>
        <v>4.8991882119406034</v>
      </c>
      <c r="T91" s="22">
        <f t="shared" si="41"/>
        <v>36.352187477553045</v>
      </c>
      <c r="U91" s="22">
        <f t="shared" ref="U91:U96" si="46">IFERROR(I76/$I$81*100,"-")</f>
        <v>56.052268182817343</v>
      </c>
      <c r="V91" s="22">
        <f t="shared" si="42"/>
        <v>7.8419006572631567</v>
      </c>
      <c r="W91" s="22">
        <f t="shared" si="43"/>
        <v>10.3760396705911</v>
      </c>
      <c r="X91" s="22">
        <f t="shared" si="44"/>
        <v>37.810727210515232</v>
      </c>
      <c r="Y91" s="22">
        <f t="shared" si="45"/>
        <v>65.223291552699251</v>
      </c>
    </row>
    <row r="92" spans="2:27" ht="23.25" customHeight="1" x14ac:dyDescent="0.2">
      <c r="B92" s="189" t="s">
        <v>12</v>
      </c>
      <c r="C92" s="189"/>
      <c r="D92" s="22">
        <f>IFERROR(((F77-D77)/ABS(D77))*100,"--")</f>
        <v>18.418204970872992</v>
      </c>
      <c r="E92" s="22">
        <f t="shared" si="31"/>
        <v>-8.8919744622810484</v>
      </c>
      <c r="F92" s="22">
        <f t="shared" si="32"/>
        <v>6.8190120312341671</v>
      </c>
      <c r="G92" s="22">
        <f t="shared" si="33"/>
        <v>6.7962456724767</v>
      </c>
      <c r="H92" s="22">
        <f t="shared" si="34"/>
        <v>8.7790234783623777</v>
      </c>
      <c r="I92" s="22">
        <f>IFERROR(((U77-S77)/ABS(S77))*100,"--")</f>
        <v>8.6558911231423483</v>
      </c>
      <c r="J92" s="22">
        <f t="shared" si="35"/>
        <v>9.9245077743390677</v>
      </c>
      <c r="K92" s="22">
        <f>IFERROR(((AA77-Y77)/ABS(Y77))*100,"--")</f>
        <v>23.638508303741318</v>
      </c>
      <c r="L92" s="22">
        <f>IFERROR(((F77-E77)/ABS(E77))*100,"--")</f>
        <v>3.3762305131785944</v>
      </c>
      <c r="M92" s="22">
        <f t="shared" si="36"/>
        <v>-1.358001118557201</v>
      </c>
      <c r="N92" s="22">
        <f t="shared" si="37"/>
        <v>3.4082643582963401</v>
      </c>
      <c r="O92" s="22">
        <f t="shared" si="38"/>
        <v>3.1300667880467605</v>
      </c>
      <c r="P92" s="22">
        <f t="shared" si="39"/>
        <v>1.9384848221099413</v>
      </c>
      <c r="Q92" s="22">
        <f>IFERROR(((U77-T77)/ABS(T77))*100,"--")</f>
        <v>6.0985201289359203</v>
      </c>
      <c r="R92" s="22">
        <f t="shared" si="40"/>
        <v>3.3146179903954289</v>
      </c>
      <c r="S92" s="22">
        <f>IFERROR(((AA77-Z77)/ABS(Z77))*100,"--")</f>
        <v>3.5596819354838458</v>
      </c>
      <c r="T92" s="22">
        <f t="shared" si="41"/>
        <v>15.570127505304669</v>
      </c>
      <c r="U92" s="22">
        <f t="shared" si="46"/>
        <v>0.41074485779176612</v>
      </c>
      <c r="V92" s="22">
        <f t="shared" si="42"/>
        <v>7.658293156797602</v>
      </c>
      <c r="W92" s="22">
        <f t="shared" si="43"/>
        <v>14.451170133990503</v>
      </c>
      <c r="X92" s="22">
        <f t="shared" si="44"/>
        <v>15.845104848180721</v>
      </c>
      <c r="Y92" s="22">
        <f t="shared" si="45"/>
        <v>26.881096030438233</v>
      </c>
    </row>
    <row r="93" spans="2:27" s="43" customFormat="1" ht="23.25" customHeight="1" x14ac:dyDescent="0.25">
      <c r="B93" s="189" t="s">
        <v>13</v>
      </c>
      <c r="C93" s="189"/>
      <c r="D93" s="22" t="str">
        <f>IFERROR(((F78-D78)/ABS(D78))*100,"-")</f>
        <v>-</v>
      </c>
      <c r="E93" s="22">
        <f t="shared" si="31"/>
        <v>108.37960217605536</v>
      </c>
      <c r="F93" s="22">
        <f t="shared" si="32"/>
        <v>8.1389968276329459</v>
      </c>
      <c r="G93" s="22">
        <f t="shared" si="33"/>
        <v>4.2789489373133573</v>
      </c>
      <c r="H93" s="35">
        <f t="shared" si="34"/>
        <v>-8.4478931473701273</v>
      </c>
      <c r="I93" s="35" t="str">
        <f>IFERROR(((U78-S78)/ABS(S78))*100,"-")</f>
        <v>-</v>
      </c>
      <c r="J93" s="35">
        <f t="shared" si="35"/>
        <v>7.5026888218299321</v>
      </c>
      <c r="K93" s="22">
        <f>IFERROR(((AA78-Y78)/ABS(Y78))*100,"--")</f>
        <v>7.9315224802777307</v>
      </c>
      <c r="L93" s="22" t="str">
        <f>IFERROR(((F78-E78)/ABS(E78))*100,"-")</f>
        <v>-</v>
      </c>
      <c r="M93" s="22">
        <f t="shared" si="36"/>
        <v>50.188336828744681</v>
      </c>
      <c r="N93" s="22">
        <f t="shared" si="37"/>
        <v>-1.5149886625076279</v>
      </c>
      <c r="O93" s="22">
        <f t="shared" si="38"/>
        <v>1.0043192679451465</v>
      </c>
      <c r="P93" s="35">
        <f t="shared" si="39"/>
        <v>-3.5517510049604017</v>
      </c>
      <c r="Q93" s="35" t="str">
        <f>IFERROR(((U78-T78)/ABS(T78))*100,"-")</f>
        <v>-</v>
      </c>
      <c r="R93" s="35">
        <f t="shared" si="40"/>
        <v>-1.1677101686613163</v>
      </c>
      <c r="S93" s="22">
        <f>IFERROR(((AA78-Z78)/ABS(Z78))*100,"--")</f>
        <v>3.42758951705737</v>
      </c>
      <c r="T93" s="22">
        <f t="shared" si="41"/>
        <v>0</v>
      </c>
      <c r="U93" s="22">
        <f t="shared" si="46"/>
        <v>7.764275921428955E-2</v>
      </c>
      <c r="V93" s="22">
        <f t="shared" si="42"/>
        <v>23.866174591343832</v>
      </c>
      <c r="W93" s="22">
        <f t="shared" si="43"/>
        <v>8.3992994325616266</v>
      </c>
      <c r="X93" s="22">
        <f t="shared" si="44"/>
        <v>0.21554098898117643</v>
      </c>
      <c r="Y93" s="22">
        <f t="shared" si="45"/>
        <v>0</v>
      </c>
    </row>
    <row r="94" spans="2:27" s="43" customFormat="1" ht="23.25" customHeight="1" x14ac:dyDescent="0.25">
      <c r="B94" s="189" t="s">
        <v>14</v>
      </c>
      <c r="C94" s="189"/>
      <c r="D94" s="22" t="str">
        <f>IFERROR(((F79-D79)/ABS(D79))*100,"-")</f>
        <v>-</v>
      </c>
      <c r="E94" s="22">
        <f t="shared" si="31"/>
        <v>4.6720849505832964</v>
      </c>
      <c r="F94" s="22">
        <f t="shared" si="32"/>
        <v>15.562829189122246</v>
      </c>
      <c r="G94" s="22">
        <f t="shared" si="33"/>
        <v>11.178339594303315</v>
      </c>
      <c r="H94" s="35">
        <f t="shared" si="34"/>
        <v>1.991551650370901</v>
      </c>
      <c r="I94" s="35" t="str">
        <f>IFERROR(((U79-S79)/ABS(S79))*100,"-")</f>
        <v>-</v>
      </c>
      <c r="J94" s="35">
        <f t="shared" si="35"/>
        <v>12.717113532239932</v>
      </c>
      <c r="K94" s="35" t="str">
        <f>IFERROR(((AA79-Y79)/ABS(Y79))*100,"-")</f>
        <v>-</v>
      </c>
      <c r="L94" s="22" t="str">
        <f>IFERROR(((F79-E79)/ABS(E79))*100,"-")</f>
        <v>-</v>
      </c>
      <c r="M94" s="22">
        <f t="shared" si="36"/>
        <v>-4.4112167379041054</v>
      </c>
      <c r="N94" s="22">
        <f t="shared" si="37"/>
        <v>3.9579151314262262</v>
      </c>
      <c r="O94" s="22">
        <f t="shared" si="38"/>
        <v>3.1263270862255186</v>
      </c>
      <c r="P94" s="35">
        <f t="shared" si="39"/>
        <v>-0.86138720215906583</v>
      </c>
      <c r="Q94" s="35" t="str">
        <f>IFERROR(((U79-T79)/ABS(T79))*100,"-")</f>
        <v>-</v>
      </c>
      <c r="R94" s="35">
        <f t="shared" si="40"/>
        <v>2.7486980796495479</v>
      </c>
      <c r="S94" s="35" t="str">
        <f>IFERROR(((AA79-Z79)/ABS(Z79))*100,"-")</f>
        <v>-</v>
      </c>
      <c r="T94" s="22">
        <f t="shared" si="41"/>
        <v>0</v>
      </c>
      <c r="U94" s="22">
        <f t="shared" si="46"/>
        <v>30.147828288743344</v>
      </c>
      <c r="V94" s="22">
        <f t="shared" si="42"/>
        <v>44.239301304611615</v>
      </c>
      <c r="W94" s="22">
        <f t="shared" si="43"/>
        <v>60.005689375820559</v>
      </c>
      <c r="X94" s="22">
        <f t="shared" si="44"/>
        <v>1.4169066203730123</v>
      </c>
      <c r="Y94" s="22">
        <f t="shared" si="45"/>
        <v>0</v>
      </c>
    </row>
    <row r="95" spans="2:27" ht="23.25" customHeight="1" x14ac:dyDescent="0.2">
      <c r="B95" s="189" t="s">
        <v>15</v>
      </c>
      <c r="C95" s="189"/>
      <c r="D95" s="22">
        <f>IFERROR(((F80-D80)/ABS(D80))*100,"--")</f>
        <v>11.592416219958583</v>
      </c>
      <c r="E95" s="22">
        <f t="shared" si="31"/>
        <v>8.7805979557106308</v>
      </c>
      <c r="F95" s="22">
        <f t="shared" si="32"/>
        <v>16.156069812428292</v>
      </c>
      <c r="G95" s="22">
        <f t="shared" si="33"/>
        <v>-3.4413441080844022E-2</v>
      </c>
      <c r="H95" s="22">
        <f t="shared" si="34"/>
        <v>11.768846469212576</v>
      </c>
      <c r="I95" s="35" t="str">
        <f>IFERROR(((U80-S80)/ABS(S80))*100,"-")</f>
        <v>-</v>
      </c>
      <c r="J95" s="35">
        <f t="shared" si="35"/>
        <v>11.595024996073864</v>
      </c>
      <c r="K95" s="33" t="str">
        <f>IFERROR(((AA80-Y80)/ABS(Y80))*100,"--")</f>
        <v>--</v>
      </c>
      <c r="L95" s="22">
        <f>IFERROR(((F80-E80)/ABS(E80))*100,"--")</f>
        <v>4.2442280415084461</v>
      </c>
      <c r="M95" s="22">
        <f t="shared" si="36"/>
        <v>7.0339513679368251</v>
      </c>
      <c r="N95" s="22">
        <f t="shared" si="37"/>
        <v>10.244421375286976</v>
      </c>
      <c r="O95" s="22">
        <f t="shared" si="38"/>
        <v>0.80778633248463538</v>
      </c>
      <c r="P95" s="22">
        <f t="shared" si="39"/>
        <v>4.9991899398249178</v>
      </c>
      <c r="Q95" s="35" t="str">
        <f>IFERROR(((U80-T80)/ABS(T80))*100,"-")</f>
        <v>-</v>
      </c>
      <c r="R95" s="35">
        <f t="shared" si="40"/>
        <v>5.2126657548171567</v>
      </c>
      <c r="S95" s="33" t="str">
        <f>IFERROR(((AA80-Z80)/ABS(Z80))*100,"--")</f>
        <v>--</v>
      </c>
      <c r="T95" s="22">
        <f t="shared" si="41"/>
        <v>28.645807180638833</v>
      </c>
      <c r="U95" s="22">
        <f t="shared" si="46"/>
        <v>3.8334775743873712</v>
      </c>
      <c r="V95" s="22">
        <f t="shared" si="42"/>
        <v>7.4436490356257599</v>
      </c>
      <c r="W95" s="22">
        <f t="shared" si="43"/>
        <v>6.1585603931754056</v>
      </c>
      <c r="X95" s="22">
        <f t="shared" si="44"/>
        <v>44.016519793663505</v>
      </c>
      <c r="Y95" s="22">
        <f t="shared" si="45"/>
        <v>0</v>
      </c>
    </row>
    <row r="96" spans="2:27" ht="23.25" customHeight="1" x14ac:dyDescent="0.2">
      <c r="B96" s="189" t="s">
        <v>16</v>
      </c>
      <c r="C96" s="189"/>
      <c r="D96" s="27">
        <f>IFERROR(((F81-D81)/ABS(D81))*100,"--")</f>
        <v>7.7702955940334606</v>
      </c>
      <c r="E96" s="27">
        <f t="shared" si="31"/>
        <v>-0.36529387611757108</v>
      </c>
      <c r="F96" s="27">
        <f t="shared" si="32"/>
        <v>13.033989198898674</v>
      </c>
      <c r="G96" s="27">
        <f t="shared" si="33"/>
        <v>7.6851636197185211</v>
      </c>
      <c r="H96" s="27">
        <f t="shared" si="34"/>
        <v>9.7292613096607461</v>
      </c>
      <c r="I96" s="27">
        <f>IFERROR(((U81-S81)/ABS(S81))*100,"--")</f>
        <v>12.97394077306585</v>
      </c>
      <c r="J96" s="27">
        <f t="shared" si="35"/>
        <v>9.46867283734667</v>
      </c>
      <c r="K96" s="27">
        <f>IFERROR(((AA81-Y81)/ABS(Y81))*100,"--")</f>
        <v>7.7448823959066511</v>
      </c>
      <c r="L96" s="27">
        <f>IFERROR(((F81-E81)/ABS(E81))*100,"--")</f>
        <v>2.1149756409542979</v>
      </c>
      <c r="M96" s="27">
        <f t="shared" si="36"/>
        <v>-0.91051796769812121</v>
      </c>
      <c r="N96" s="27">
        <f t="shared" si="37"/>
        <v>3.5243270873796009</v>
      </c>
      <c r="O96" s="27">
        <f t="shared" si="38"/>
        <v>2.4912401268877198</v>
      </c>
      <c r="P96" s="27">
        <f t="shared" si="39"/>
        <v>2.5185457233151163</v>
      </c>
      <c r="Q96" s="27">
        <f>IFERROR(((U81-T81)/ABS(T81))*100,"--")</f>
        <v>2.9689346195559043</v>
      </c>
      <c r="R96" s="27">
        <f t="shared" si="40"/>
        <v>2.5086793066890229</v>
      </c>
      <c r="S96" s="27">
        <f>IFERROR(((AA81-Z81)/ABS(Z81))*100,"--")</f>
        <v>3.0090008379664672</v>
      </c>
      <c r="T96" s="27">
        <f t="shared" si="41"/>
        <v>100</v>
      </c>
      <c r="U96" s="27">
        <f t="shared" si="46"/>
        <v>100</v>
      </c>
      <c r="V96" s="27">
        <f t="shared" si="42"/>
        <v>100</v>
      </c>
      <c r="W96" s="27">
        <f t="shared" si="43"/>
        <v>100</v>
      </c>
      <c r="X96" s="27">
        <f t="shared" si="44"/>
        <v>100</v>
      </c>
      <c r="Y96" s="27">
        <f t="shared" si="45"/>
        <v>100</v>
      </c>
    </row>
    <row r="97" spans="2:20" ht="13.5" customHeight="1" x14ac:dyDescent="0.2"/>
    <row r="98" spans="2:20" ht="13.5" customHeight="1" x14ac:dyDescent="0.2"/>
    <row r="99" spans="2:20" ht="20.100000000000001" customHeight="1" x14ac:dyDescent="0.2">
      <c r="B99" s="46" t="s">
        <v>30</v>
      </c>
      <c r="C99" s="36" t="s">
        <v>31</v>
      </c>
      <c r="D99" s="47"/>
      <c r="E99" s="48" t="s">
        <v>32</v>
      </c>
      <c r="F99" s="48"/>
      <c r="G99" s="48"/>
      <c r="H99" s="48" t="s">
        <v>33</v>
      </c>
      <c r="I99" s="48"/>
      <c r="J99" s="48"/>
      <c r="K99" s="48" t="s">
        <v>34</v>
      </c>
      <c r="L99" s="48"/>
      <c r="N99" s="48"/>
      <c r="O99" s="48"/>
      <c r="P99" s="48"/>
      <c r="Q99" s="48"/>
      <c r="R99" s="48"/>
      <c r="S99" s="48"/>
      <c r="T99" s="48"/>
    </row>
    <row r="100" spans="2:20" ht="20.100000000000001" customHeight="1" x14ac:dyDescent="0.2">
      <c r="B100" s="46" t="s">
        <v>35</v>
      </c>
      <c r="C100" s="49" t="s">
        <v>36</v>
      </c>
      <c r="D100" s="47"/>
      <c r="E100" s="48" t="s">
        <v>37</v>
      </c>
      <c r="F100" s="48"/>
      <c r="G100" s="48"/>
      <c r="H100" s="48" t="s">
        <v>38</v>
      </c>
      <c r="I100" s="48"/>
      <c r="J100" s="48"/>
      <c r="K100" s="48" t="s">
        <v>39</v>
      </c>
      <c r="L100" s="48"/>
      <c r="N100" s="48"/>
      <c r="O100" s="48"/>
      <c r="P100" s="48"/>
      <c r="Q100" s="48"/>
      <c r="R100" s="48"/>
      <c r="S100" s="48"/>
      <c r="T100" s="48"/>
    </row>
    <row r="101" spans="2:20" ht="20.100000000000001" customHeight="1" x14ac:dyDescent="0.2">
      <c r="B101" s="50" t="s">
        <v>40</v>
      </c>
      <c r="C101" s="36" t="s">
        <v>41</v>
      </c>
      <c r="D101" s="48"/>
      <c r="E101" s="48" t="s">
        <v>42</v>
      </c>
      <c r="F101" s="48"/>
      <c r="G101" s="48"/>
      <c r="H101" s="48" t="s">
        <v>43</v>
      </c>
      <c r="I101" s="48"/>
      <c r="J101" s="48"/>
      <c r="K101" s="48"/>
      <c r="L101" s="48"/>
      <c r="N101" s="48"/>
      <c r="O101" s="48"/>
      <c r="P101" s="48"/>
      <c r="Q101" s="48"/>
      <c r="R101" s="48"/>
      <c r="S101" s="48"/>
      <c r="T101" s="48"/>
    </row>
    <row r="102" spans="2:20" ht="20.100000000000001" customHeight="1" x14ac:dyDescent="0.2">
      <c r="B102" s="51"/>
      <c r="C102" s="36" t="s">
        <v>44</v>
      </c>
      <c r="D102" s="48"/>
      <c r="E102" s="48"/>
      <c r="F102" s="48"/>
      <c r="G102" s="48"/>
      <c r="H102" s="48"/>
      <c r="I102" s="48"/>
      <c r="J102" s="48"/>
      <c r="K102" s="48"/>
      <c r="L102" s="48"/>
      <c r="N102" s="48"/>
      <c r="O102" s="48"/>
      <c r="P102" s="48"/>
      <c r="Q102" s="48"/>
      <c r="R102" s="48"/>
      <c r="S102" s="48"/>
      <c r="T102" s="48"/>
    </row>
    <row r="103" spans="2:20" ht="20.100000000000001" customHeight="1" x14ac:dyDescent="0.2">
      <c r="B103" s="52" t="s">
        <v>45</v>
      </c>
      <c r="C103" s="36" t="s">
        <v>46</v>
      </c>
      <c r="D103" s="48"/>
      <c r="E103" s="48"/>
      <c r="F103" s="48"/>
      <c r="G103" s="48"/>
      <c r="H103" s="48"/>
      <c r="I103" s="48"/>
      <c r="J103" s="48"/>
      <c r="K103" s="48"/>
      <c r="L103" s="48"/>
      <c r="N103" s="48"/>
      <c r="O103" s="48"/>
      <c r="P103" s="48"/>
      <c r="Q103" s="48"/>
      <c r="R103" s="48"/>
      <c r="S103" s="48"/>
      <c r="T103" s="48"/>
    </row>
    <row r="104" spans="2:20" ht="20.100000000000001" customHeight="1" x14ac:dyDescent="0.2">
      <c r="B104" s="53" t="s">
        <v>47</v>
      </c>
      <c r="C104" s="36" t="s">
        <v>48</v>
      </c>
      <c r="D104" s="48"/>
      <c r="E104" s="48"/>
      <c r="F104" s="48"/>
      <c r="G104" s="48"/>
      <c r="H104" s="48"/>
      <c r="I104" s="48"/>
      <c r="J104" s="48"/>
      <c r="K104" s="48"/>
      <c r="L104" s="48"/>
      <c r="N104" s="48"/>
      <c r="O104" s="48"/>
      <c r="P104" s="48"/>
      <c r="Q104" s="48"/>
      <c r="R104" s="48"/>
      <c r="S104" s="48"/>
      <c r="T104" s="48"/>
    </row>
    <row r="105" spans="2:20" ht="20.100000000000001" customHeight="1" x14ac:dyDescent="0.2">
      <c r="B105" s="212" t="s">
        <v>49</v>
      </c>
      <c r="C105" s="212"/>
      <c r="D105" s="212"/>
      <c r="E105" s="212"/>
      <c r="F105" s="212"/>
      <c r="G105" s="212"/>
      <c r="H105" s="212"/>
      <c r="I105" s="212"/>
      <c r="J105" s="212"/>
      <c r="K105" s="212"/>
      <c r="L105" s="212"/>
      <c r="M105" s="212"/>
      <c r="N105" s="212"/>
      <c r="O105" s="212"/>
      <c r="P105" s="212"/>
      <c r="Q105" s="212"/>
      <c r="R105" s="212"/>
      <c r="S105" s="212"/>
      <c r="T105" s="212"/>
    </row>
    <row r="106" spans="2:20" ht="26.1" customHeight="1" x14ac:dyDescent="0.2">
      <c r="B106" s="213" t="s">
        <v>50</v>
      </c>
      <c r="C106" s="213"/>
      <c r="D106" s="213"/>
      <c r="E106" s="213"/>
      <c r="F106" s="213"/>
      <c r="G106" s="213"/>
      <c r="H106" s="213"/>
      <c r="I106" s="213"/>
      <c r="J106" s="213"/>
      <c r="K106" s="213"/>
      <c r="L106" s="213"/>
      <c r="M106" s="213"/>
      <c r="N106" s="213"/>
      <c r="O106" s="213"/>
      <c r="P106" s="213"/>
      <c r="Q106" s="213"/>
      <c r="R106" s="213"/>
      <c r="S106" s="213"/>
      <c r="T106" s="213"/>
    </row>
    <row r="115" ht="26.25" customHeight="1" x14ac:dyDescent="0.2"/>
  </sheetData>
  <sheetProtection sheet="1" formatColumns="0" formatRows="0"/>
  <protectedRanges>
    <protectedRange algorithmName="SHA-512" hashValue="8UISR5mFV1KJRJIfv0NFheLdG0+3HgJ/D9//CFfNcrYU41RNUTN5eBJo4lkTVVOyM/bb6Ih4+3YhHvY5wpcFQw==" saltValue="O1bDZ6id6DZ0hXXTORgiew==" spinCount="100000" sqref="B87:C96 B55:C64 B8:AA18 B23:C33 B39:AA51 B71:AA83" name="Range1"/>
  </protectedRanges>
  <mergeCells count="104">
    <mergeCell ref="B95:C95"/>
    <mergeCell ref="B96:C96"/>
    <mergeCell ref="B105:T105"/>
    <mergeCell ref="B106:T106"/>
    <mergeCell ref="B89:C89"/>
    <mergeCell ref="B90:C90"/>
    <mergeCell ref="B91:C91"/>
    <mergeCell ref="B92:C92"/>
    <mergeCell ref="B93:C93"/>
    <mergeCell ref="B94:C94"/>
    <mergeCell ref="L85:S86"/>
    <mergeCell ref="T85:Y85"/>
    <mergeCell ref="T86:Y86"/>
    <mergeCell ref="B87:C88"/>
    <mergeCell ref="D87:K87"/>
    <mergeCell ref="L87:S87"/>
    <mergeCell ref="T87:Y87"/>
    <mergeCell ref="B78:C78"/>
    <mergeCell ref="B79:C79"/>
    <mergeCell ref="B80:C80"/>
    <mergeCell ref="B81:C81"/>
    <mergeCell ref="B82:C82"/>
    <mergeCell ref="D85:K86"/>
    <mergeCell ref="V72:X72"/>
    <mergeCell ref="Y72:AA72"/>
    <mergeCell ref="B74:C74"/>
    <mergeCell ref="B75:C75"/>
    <mergeCell ref="B76:C76"/>
    <mergeCell ref="B77:C77"/>
    <mergeCell ref="B63:C63"/>
    <mergeCell ref="B64:C64"/>
    <mergeCell ref="D71:AA71"/>
    <mergeCell ref="B72:C73"/>
    <mergeCell ref="D72:F72"/>
    <mergeCell ref="G72:I72"/>
    <mergeCell ref="J72:L72"/>
    <mergeCell ref="M72:O72"/>
    <mergeCell ref="P72:R72"/>
    <mergeCell ref="S72:U72"/>
    <mergeCell ref="B57:C57"/>
    <mergeCell ref="B58:C58"/>
    <mergeCell ref="B59:C59"/>
    <mergeCell ref="B60:C60"/>
    <mergeCell ref="B61:C61"/>
    <mergeCell ref="B62:C62"/>
    <mergeCell ref="L53:S54"/>
    <mergeCell ref="T53:Y53"/>
    <mergeCell ref="T54:Y54"/>
    <mergeCell ref="B55:C56"/>
    <mergeCell ref="D55:K55"/>
    <mergeCell ref="L55:S55"/>
    <mergeCell ref="T55:Y55"/>
    <mergeCell ref="B46:C46"/>
    <mergeCell ref="B47:C47"/>
    <mergeCell ref="B48:C48"/>
    <mergeCell ref="B49:C49"/>
    <mergeCell ref="B50:C50"/>
    <mergeCell ref="D53:K54"/>
    <mergeCell ref="V40:X40"/>
    <mergeCell ref="Y40:AA40"/>
    <mergeCell ref="B42:C42"/>
    <mergeCell ref="B43:C43"/>
    <mergeCell ref="B44:C44"/>
    <mergeCell ref="B45:C45"/>
    <mergeCell ref="B31:C31"/>
    <mergeCell ref="B32:C32"/>
    <mergeCell ref="D39:AA39"/>
    <mergeCell ref="B40:C41"/>
    <mergeCell ref="D40:F40"/>
    <mergeCell ref="G40:I40"/>
    <mergeCell ref="J40:L40"/>
    <mergeCell ref="M40:O40"/>
    <mergeCell ref="P40:R40"/>
    <mergeCell ref="S40:U40"/>
    <mergeCell ref="B25:C25"/>
    <mergeCell ref="B26:C26"/>
    <mergeCell ref="B27:C27"/>
    <mergeCell ref="B28:C28"/>
    <mergeCell ref="B29:C29"/>
    <mergeCell ref="B30:C30"/>
    <mergeCell ref="B18:C18"/>
    <mergeCell ref="D21:K22"/>
    <mergeCell ref="L21:S22"/>
    <mergeCell ref="B23:C24"/>
    <mergeCell ref="D23:K23"/>
    <mergeCell ref="L23:S23"/>
    <mergeCell ref="A11:A17"/>
    <mergeCell ref="B11:C11"/>
    <mergeCell ref="B12:C12"/>
    <mergeCell ref="B13:C13"/>
    <mergeCell ref="B14:C14"/>
    <mergeCell ref="B15:C15"/>
    <mergeCell ref="B16:C16"/>
    <mergeCell ref="B17:C17"/>
    <mergeCell ref="D8:AA8"/>
    <mergeCell ref="B9:C10"/>
    <mergeCell ref="D9:F9"/>
    <mergeCell ref="G9:I9"/>
    <mergeCell ref="J9:L9"/>
    <mergeCell ref="M9:O9"/>
    <mergeCell ref="P9:R9"/>
    <mergeCell ref="S9:U9"/>
    <mergeCell ref="V9:X9"/>
    <mergeCell ref="Y9:AA9"/>
  </mergeCells>
  <conditionalFormatting sqref="B102:B104">
    <cfRule type="cellIs" dxfId="539" priority="16" operator="equal">
      <formula>0</formula>
    </cfRule>
    <cfRule type="cellIs" dxfId="538" priority="17" operator="between">
      <formula>0.0000000000000000001</formula>
      <formula>0.0499999999999999</formula>
    </cfRule>
  </conditionalFormatting>
  <conditionalFormatting sqref="D65 G65 J65 M65 P65 S65 V65 Y65">
    <cfRule type="cellIs" dxfId="537" priority="30" operator="between">
      <formula>0.00000000001</formula>
      <formula>0.0499999999999999</formula>
    </cfRule>
  </conditionalFormatting>
  <conditionalFormatting sqref="D78:F79">
    <cfRule type="cellIs" dxfId="536" priority="7" operator="equal">
      <formula>0</formula>
    </cfRule>
  </conditionalFormatting>
  <conditionalFormatting sqref="D11:O18">
    <cfRule type="cellIs" dxfId="535" priority="44" operator="between">
      <formula>0.0000000000000001</formula>
      <formula>0.0499999999999999</formula>
    </cfRule>
  </conditionalFormatting>
  <conditionalFormatting sqref="D25:S32">
    <cfRule type="cellIs" dxfId="534" priority="5" operator="between">
      <formula>-0.0000000000000000001</formula>
      <formula>-0.0499999999999999</formula>
    </cfRule>
  </conditionalFormatting>
  <conditionalFormatting sqref="D57:S64">
    <cfRule type="cellIs" dxfId="533" priority="28" operator="between">
      <formula>-0.049</formula>
      <formula>0.049</formula>
    </cfRule>
    <cfRule type="cellIs" dxfId="532" priority="29" operator="between">
      <formula>0.0000000000000000001</formula>
      <formula>0.0499999999999999</formula>
    </cfRule>
  </conditionalFormatting>
  <conditionalFormatting sqref="D89:S96">
    <cfRule type="cellIs" dxfId="531" priority="11" operator="between">
      <formula>-0.049</formula>
      <formula>0.049</formula>
    </cfRule>
    <cfRule type="cellIs" dxfId="530" priority="12" operator="between">
      <formula>0.0000000000000000001</formula>
      <formula>0.0499999999999999</formula>
    </cfRule>
  </conditionalFormatting>
  <conditionalFormatting sqref="D57:Y64">
    <cfRule type="cellIs" dxfId="529" priority="3" operator="between">
      <formula>-0.0000000000000000001</formula>
      <formula>-0.0499999999999999</formula>
    </cfRule>
  </conditionalFormatting>
  <conditionalFormatting sqref="D89:Y96">
    <cfRule type="cellIs" dxfId="528" priority="1" operator="between">
      <formula>-0.0000000000000000001</formula>
      <formula>-0.0499999999999999</formula>
    </cfRule>
  </conditionalFormatting>
  <conditionalFormatting sqref="D11:AA18">
    <cfRule type="cellIs" dxfId="527" priority="6" operator="between">
      <formula>-0.0000000000000001</formula>
      <formula>-0.0499999999999999</formula>
    </cfRule>
  </conditionalFormatting>
  <conditionalFormatting sqref="D42:AA50">
    <cfRule type="cellIs" dxfId="526" priority="4" operator="between">
      <formula>-0.0000000000000000001</formula>
      <formula>-0.0499999999999999</formula>
    </cfRule>
  </conditionalFormatting>
  <conditionalFormatting sqref="D42:AA51">
    <cfRule type="cellIs" dxfId="525" priority="35" operator="between">
      <formula>0.0000000000000000001</formula>
      <formula>0.0499999999999999</formula>
    </cfRule>
  </conditionalFormatting>
  <conditionalFormatting sqref="D74:AA82">
    <cfRule type="cellIs" dxfId="524" priority="2" operator="between">
      <formula>-0.0000000000000000001</formula>
      <formula>-0.0499999999999999</formula>
    </cfRule>
  </conditionalFormatting>
  <conditionalFormatting sqref="D74:AA83">
    <cfRule type="cellIs" dxfId="523" priority="8" operator="between">
      <formula>0.0000000000000000001</formula>
      <formula>0.0499999999999999</formula>
    </cfRule>
  </conditionalFormatting>
  <conditionalFormatting sqref="G12:I12">
    <cfRule type="cellIs" dxfId="522" priority="45" operator="equal">
      <formula>0</formula>
    </cfRule>
  </conditionalFormatting>
  <conditionalFormatting sqref="G43:I43">
    <cfRule type="cellIs" dxfId="521" priority="39" operator="equal">
      <formula>0</formula>
    </cfRule>
  </conditionalFormatting>
  <conditionalFormatting sqref="G44:I48">
    <cfRule type="cellIs" dxfId="520" priority="38" operator="between">
      <formula>-0.049</formula>
      <formula>0.049</formula>
    </cfRule>
  </conditionalFormatting>
  <conditionalFormatting sqref="G75:I75">
    <cfRule type="cellIs" dxfId="519" priority="25" operator="equal">
      <formula>0</formula>
    </cfRule>
  </conditionalFormatting>
  <conditionalFormatting sqref="G76:I80">
    <cfRule type="cellIs" dxfId="518" priority="24" operator="between">
      <formula>-0.049</formula>
      <formula>0.049</formula>
    </cfRule>
  </conditionalFormatting>
  <conditionalFormatting sqref="L21:S33 D25:K33">
    <cfRule type="cellIs" dxfId="517" priority="31" operator="between">
      <formula>-0.049</formula>
      <formula>0.049</formula>
    </cfRule>
    <cfRule type="cellIs" dxfId="516" priority="32" operator="between">
      <formula>0.0000000000000000001</formula>
      <formula>0.0499999999999999</formula>
    </cfRule>
  </conditionalFormatting>
  <conditionalFormatting sqref="P11:R14 P16:R18">
    <cfRule type="cellIs" dxfId="515" priority="43" operator="between">
      <formula>0.0000000000000001</formula>
      <formula>0.0499999999999999</formula>
    </cfRule>
  </conditionalFormatting>
  <conditionalFormatting sqref="P16:R16">
    <cfRule type="cellIs" dxfId="514" priority="42" operator="equal">
      <formula>0</formula>
    </cfRule>
  </conditionalFormatting>
  <conditionalFormatting sqref="P46:R47">
    <cfRule type="cellIs" dxfId="513" priority="37" operator="equal">
      <formula>0</formula>
    </cfRule>
  </conditionalFormatting>
  <conditionalFormatting sqref="P78:R79">
    <cfRule type="cellIs" dxfId="512" priority="23" operator="equal">
      <formula>0</formula>
    </cfRule>
  </conditionalFormatting>
  <conditionalFormatting sqref="P42:U42 S46:U48">
    <cfRule type="cellIs" dxfId="511" priority="36" operator="equal">
      <formula>0</formula>
    </cfRule>
  </conditionalFormatting>
  <conditionalFormatting sqref="P74:U74 S78:U80">
    <cfRule type="cellIs" dxfId="510" priority="22" operator="equal">
      <formula>0</formula>
    </cfRule>
  </conditionalFormatting>
  <conditionalFormatting sqref="S16:U17">
    <cfRule type="cellIs" dxfId="509" priority="10" operator="equal">
      <formula>0</formula>
    </cfRule>
  </conditionalFormatting>
  <conditionalFormatting sqref="S11:AA18">
    <cfRule type="cellIs" dxfId="508" priority="9" operator="between">
      <formula>0.0000000000000001</formula>
      <formula>0.0499999999999999</formula>
    </cfRule>
  </conditionalFormatting>
  <conditionalFormatting sqref="T19">
    <cfRule type="cellIs" dxfId="507" priority="41" operator="between">
      <formula>0.00000000001</formula>
      <formula>0.0499999999999999</formula>
    </cfRule>
  </conditionalFormatting>
  <conditionalFormatting sqref="T57:Y57 T58 V58:Y58 T59:Y64">
    <cfRule type="cellIs" dxfId="506" priority="26" operator="equal">
      <formula>0</formula>
    </cfRule>
    <cfRule type="cellIs" dxfId="505" priority="27" operator="between">
      <formula>0.0001</formula>
      <formula>0.049</formula>
    </cfRule>
  </conditionalFormatting>
  <conditionalFormatting sqref="T89:Y96">
    <cfRule type="cellIs" dxfId="504" priority="18" operator="equal">
      <formula>0</formula>
    </cfRule>
    <cfRule type="cellIs" dxfId="503" priority="19" operator="between">
      <formula>0.0001</formula>
      <formula>0.049</formula>
    </cfRule>
  </conditionalFormatting>
  <conditionalFormatting sqref="U21:U33 X21:X33 D34 G34 J34 M34 P34 S34 V34 Y34">
    <cfRule type="cellIs" dxfId="502" priority="47" operator="between">
      <formula>0.00000000001</formula>
      <formula>0.0499999999999999</formula>
    </cfRule>
  </conditionalFormatting>
  <conditionalFormatting sqref="U58">
    <cfRule type="cellIs" dxfId="501" priority="13" operator="between">
      <formula>-0.049</formula>
      <formula>0.049</formula>
    </cfRule>
    <cfRule type="cellIs" dxfId="500" priority="14" operator="between">
      <formula>0.0000000000000000001</formula>
      <formula>0.0499999999999999</formula>
    </cfRule>
    <cfRule type="cellIs" dxfId="499" priority="15" stopIfTrue="1" operator="equal">
      <formula>0</formula>
    </cfRule>
  </conditionalFormatting>
  <conditionalFormatting sqref="Y16:AA16">
    <cfRule type="cellIs" dxfId="498" priority="46" operator="equal">
      <formula>0</formula>
    </cfRule>
  </conditionalFormatting>
  <conditionalFormatting sqref="Y17:AA17">
    <cfRule type="cellIs" dxfId="497" priority="40" operator="equal">
      <formula>0</formula>
    </cfRule>
  </conditionalFormatting>
  <conditionalFormatting sqref="Y47:AA47">
    <cfRule type="cellIs" dxfId="496" priority="33" operator="equal">
      <formula>0</formula>
    </cfRule>
  </conditionalFormatting>
  <conditionalFormatting sqref="Y48:AA48 Y50:AA50">
    <cfRule type="cellIs" dxfId="495" priority="34" operator="equal">
      <formula>0</formula>
    </cfRule>
  </conditionalFormatting>
  <conditionalFormatting sqref="Y79:AA79">
    <cfRule type="cellIs" dxfId="494" priority="20" operator="equal">
      <formula>0</formula>
    </cfRule>
  </conditionalFormatting>
  <conditionalFormatting sqref="Y80:AA80 Y82:AA82">
    <cfRule type="cellIs" dxfId="493" priority="21" operator="equal">
      <formula>0</formula>
    </cfRule>
  </conditionalFormatting>
  <printOptions horizontalCentered="1"/>
  <pageMargins left="0.5" right="0.70866141732283505" top="0.75" bottom="0.25" header="0.31496062992126" footer="0.31496062992126"/>
  <pageSetup paperSize="9" scale="38" fitToHeight="0" orientation="landscape" r:id="rId1"/>
  <headerFooter>
    <oddFooter>&amp;R&amp;"Calibri,Regular"&amp;K000000Page &amp;P of &amp;N</oddFooter>
  </headerFooter>
  <rowBreaks count="3" manualBreakCount="3">
    <brk id="34" max="27" man="1"/>
    <brk id="65" max="27" man="1"/>
    <brk id="107" max="2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100A0-3FA3-49DA-BD0C-8D3FA219DBCD}">
  <sheetPr>
    <tabColor theme="4" tint="-0.249977111117893"/>
  </sheetPr>
  <dimension ref="A1:BG117"/>
  <sheetViews>
    <sheetView zoomScale="85" zoomScaleNormal="85" workbookViewId="0"/>
  </sheetViews>
  <sheetFormatPr defaultColWidth="8.625" defaultRowHeight="19.5" x14ac:dyDescent="0.25"/>
  <cols>
    <col min="1" max="1" width="6.125" style="59" customWidth="1"/>
    <col min="2" max="2" width="2.125" style="59" customWidth="1"/>
    <col min="3" max="3" width="60.125" style="59" customWidth="1"/>
    <col min="4" max="16" width="12.375" style="59" customWidth="1"/>
    <col min="17" max="17" width="13" style="59" bestFit="1" customWidth="1"/>
    <col min="18" max="20" width="12.375" style="59" customWidth="1"/>
    <col min="21" max="22" width="12.375" style="18" customWidth="1"/>
    <col min="23" max="24" width="13" style="18" bestFit="1" customWidth="1"/>
    <col min="25" max="26" width="12.375" style="18" customWidth="1"/>
    <col min="27" max="27" width="13" style="18" bestFit="1" customWidth="1"/>
    <col min="28" max="28" width="3.625" style="84" customWidth="1"/>
    <col min="29" max="36" width="8.625" style="18" bestFit="1" customWidth="1"/>
    <col min="37" max="51" width="8.625" style="18"/>
    <col min="52" max="16384" width="8.625" style="59"/>
  </cols>
  <sheetData>
    <row r="1" spans="1:51" s="58" customFormat="1" ht="23.25" x14ac:dyDescent="0.4">
      <c r="A1" s="2" t="s">
        <v>51</v>
      </c>
      <c r="B1" s="55"/>
      <c r="C1" s="2"/>
      <c r="D1" s="55"/>
      <c r="E1" s="55"/>
      <c r="F1" s="55"/>
      <c r="G1" s="55"/>
      <c r="H1" s="55"/>
      <c r="I1" s="55"/>
      <c r="J1" s="55"/>
      <c r="K1" s="56"/>
      <c r="L1" s="55"/>
      <c r="M1" s="55"/>
      <c r="N1" s="55"/>
      <c r="O1" s="55"/>
      <c r="P1" s="55"/>
      <c r="Q1" s="55"/>
      <c r="R1" s="55"/>
      <c r="S1" s="57"/>
      <c r="T1" s="57"/>
      <c r="U1" s="55"/>
      <c r="V1" s="3"/>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row>
    <row r="2" spans="1:51" s="58" customFormat="1" ht="18" x14ac:dyDescent="0.25">
      <c r="A2" s="4" t="s">
        <v>19</v>
      </c>
      <c r="B2" s="55"/>
      <c r="C2" s="4"/>
      <c r="D2" s="55"/>
      <c r="E2" s="55"/>
      <c r="F2" s="55"/>
      <c r="G2" s="55"/>
      <c r="H2" s="55"/>
      <c r="I2" s="55"/>
      <c r="J2" s="55"/>
      <c r="K2" s="55"/>
      <c r="L2" s="55"/>
      <c r="M2" s="55"/>
      <c r="N2" s="55"/>
      <c r="O2" s="55"/>
      <c r="P2" s="55"/>
      <c r="Q2" s="55"/>
      <c r="R2" s="55"/>
      <c r="S2" s="55"/>
      <c r="T2" s="55"/>
      <c r="U2" s="55"/>
      <c r="V2" s="3"/>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row>
    <row r="3" spans="1:51" s="58" customFormat="1" ht="18" x14ac:dyDescent="0.25">
      <c r="A3" s="55"/>
      <c r="B3" s="4"/>
      <c r="C3" s="4"/>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row>
    <row r="4" spans="1:51" ht="15" x14ac:dyDescent="0.2">
      <c r="A4" s="18"/>
      <c r="B4" s="18"/>
      <c r="C4" s="18"/>
      <c r="D4" s="18"/>
      <c r="E4" s="18"/>
      <c r="F4" s="18"/>
      <c r="G4" s="18"/>
      <c r="H4" s="18"/>
      <c r="I4" s="18"/>
      <c r="J4" s="18"/>
      <c r="K4" s="18"/>
      <c r="L4" s="18"/>
      <c r="M4" s="18"/>
      <c r="N4" s="18"/>
      <c r="O4" s="18"/>
      <c r="P4" s="18"/>
      <c r="Q4" s="18"/>
      <c r="R4" s="18"/>
      <c r="S4" s="18"/>
      <c r="T4" s="18"/>
      <c r="AB4" s="18"/>
    </row>
    <row r="5" spans="1:51" s="58" customFormat="1" ht="20.100000000000001" customHeight="1" x14ac:dyDescent="0.4">
      <c r="A5" s="60">
        <v>2.1</v>
      </c>
      <c r="B5" s="61" t="s">
        <v>52</v>
      </c>
      <c r="C5" s="61"/>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row>
    <row r="6" spans="1:51" ht="15" x14ac:dyDescent="0.2">
      <c r="A6" s="16"/>
      <c r="B6" s="18"/>
      <c r="C6" s="18"/>
      <c r="D6" s="18"/>
      <c r="E6" s="18"/>
      <c r="F6" s="18"/>
      <c r="G6" s="18"/>
      <c r="H6" s="18"/>
      <c r="I6" s="18"/>
      <c r="J6" s="18"/>
      <c r="K6" s="18"/>
      <c r="L6" s="18"/>
      <c r="M6" s="18"/>
      <c r="N6" s="18"/>
      <c r="O6" s="18"/>
      <c r="P6" s="18"/>
      <c r="Q6" s="18"/>
      <c r="R6" s="18"/>
      <c r="S6" s="18"/>
      <c r="T6" s="18"/>
      <c r="AB6" s="18"/>
    </row>
    <row r="7" spans="1:51" ht="30.75" customHeight="1" x14ac:dyDescent="0.2">
      <c r="A7" s="16"/>
      <c r="B7" s="214" t="s">
        <v>53</v>
      </c>
      <c r="C7" s="215"/>
      <c r="D7" s="220" t="s">
        <v>1</v>
      </c>
      <c r="E7" s="221"/>
      <c r="F7" s="221"/>
      <c r="G7" s="222"/>
      <c r="H7" s="220" t="s">
        <v>4</v>
      </c>
      <c r="I7" s="221"/>
      <c r="J7" s="221"/>
      <c r="K7" s="222"/>
      <c r="L7" s="220" t="s">
        <v>5</v>
      </c>
      <c r="M7" s="221"/>
      <c r="N7" s="221"/>
      <c r="O7" s="222"/>
      <c r="P7" s="223" t="s">
        <v>54</v>
      </c>
      <c r="Q7" s="224"/>
      <c r="R7" s="223" t="s">
        <v>55</v>
      </c>
      <c r="S7" s="224"/>
      <c r="T7" s="18"/>
      <c r="W7" s="62"/>
      <c r="AB7" s="18"/>
    </row>
    <row r="8" spans="1:51" ht="53.25" customHeight="1" x14ac:dyDescent="0.2">
      <c r="A8" s="16"/>
      <c r="B8" s="216"/>
      <c r="C8" s="217"/>
      <c r="D8" s="227" t="s">
        <v>56</v>
      </c>
      <c r="E8" s="222"/>
      <c r="F8" s="227" t="s">
        <v>57</v>
      </c>
      <c r="G8" s="228"/>
      <c r="H8" s="227" t="s">
        <v>56</v>
      </c>
      <c r="I8" s="222"/>
      <c r="J8" s="227" t="s">
        <v>57</v>
      </c>
      <c r="K8" s="228"/>
      <c r="L8" s="227" t="s">
        <v>56</v>
      </c>
      <c r="M8" s="222"/>
      <c r="N8" s="227" t="s">
        <v>57</v>
      </c>
      <c r="O8" s="228"/>
      <c r="P8" s="225"/>
      <c r="Q8" s="226"/>
      <c r="R8" s="225"/>
      <c r="S8" s="226"/>
      <c r="T8" s="18"/>
      <c r="AB8" s="18"/>
    </row>
    <row r="9" spans="1:51" ht="20.100000000000001" customHeight="1" x14ac:dyDescent="0.2">
      <c r="A9" s="16"/>
      <c r="B9" s="218"/>
      <c r="C9" s="219"/>
      <c r="D9" s="20" t="s">
        <v>58</v>
      </c>
      <c r="E9" s="20" t="s">
        <v>59</v>
      </c>
      <c r="F9" s="20" t="s">
        <v>58</v>
      </c>
      <c r="G9" s="20" t="s">
        <v>59</v>
      </c>
      <c r="H9" s="20" t="s">
        <v>58</v>
      </c>
      <c r="I9" s="20" t="s">
        <v>59</v>
      </c>
      <c r="J9" s="20" t="s">
        <v>58</v>
      </c>
      <c r="K9" s="20" t="s">
        <v>59</v>
      </c>
      <c r="L9" s="20" t="s">
        <v>58</v>
      </c>
      <c r="M9" s="20" t="s">
        <v>59</v>
      </c>
      <c r="N9" s="20" t="s">
        <v>58</v>
      </c>
      <c r="O9" s="20" t="s">
        <v>59</v>
      </c>
      <c r="P9" s="20" t="s">
        <v>58</v>
      </c>
      <c r="Q9" s="20" t="s">
        <v>59</v>
      </c>
      <c r="R9" s="20" t="s">
        <v>58</v>
      </c>
      <c r="S9" s="20" t="s">
        <v>59</v>
      </c>
      <c r="T9" s="18"/>
      <c r="AB9" s="18"/>
    </row>
    <row r="10" spans="1:51" ht="27.75" customHeight="1" x14ac:dyDescent="0.2">
      <c r="A10" s="16"/>
      <c r="B10" s="63"/>
      <c r="C10" s="64" t="s">
        <v>60</v>
      </c>
      <c r="D10" s="65">
        <v>754.64125345323987</v>
      </c>
      <c r="E10" s="65">
        <v>205.43063241366002</v>
      </c>
      <c r="F10" s="66">
        <f t="shared" ref="F10:F18" si="0">+D10/$D$18*100</f>
        <v>5.8844584068111496</v>
      </c>
      <c r="G10" s="67">
        <f t="shared" ref="G10:G18" si="1">+E10/$E$18*100</f>
        <v>1.3620711376169536</v>
      </c>
      <c r="H10" s="65">
        <v>797.74368216045991</v>
      </c>
      <c r="I10" s="65">
        <v>209.33390487595</v>
      </c>
      <c r="J10" s="66">
        <f t="shared" ref="J10:J18" si="2">+H10/$H$18*100</f>
        <v>5.9414920763697312</v>
      </c>
      <c r="K10" s="67">
        <f t="shared" ref="K10:K18" si="3">+I10/$I$18*100</f>
        <v>1.3085711841345427</v>
      </c>
      <c r="L10" s="65">
        <v>806.03962512076998</v>
      </c>
      <c r="M10" s="65">
        <v>209.67916509304001</v>
      </c>
      <c r="N10" s="66">
        <f t="shared" ref="N10:N18" si="4">+L10/$L$18*100</f>
        <v>5.8321828827801889</v>
      </c>
      <c r="O10" s="67">
        <f t="shared" ref="O10:O18" si="5">+M10/$M$18*100</f>
        <v>1.245790549540978</v>
      </c>
      <c r="P10" s="65">
        <f t="shared" ref="P10:Q18" si="6">(L10-D10)/ABS(D10)*100</f>
        <v>6.8109676528192793</v>
      </c>
      <c r="Q10" s="65">
        <f t="shared" si="6"/>
        <v>2.0681105974619425</v>
      </c>
      <c r="R10" s="65">
        <f t="shared" ref="R10:S18" si="7">(L10-H10)/ABS(H10)*100</f>
        <v>1.0399258741658586</v>
      </c>
      <c r="S10" s="65">
        <f t="shared" si="7"/>
        <v>0.16493277440871992</v>
      </c>
      <c r="T10" s="18"/>
      <c r="AB10" s="18"/>
    </row>
    <row r="11" spans="1:51" ht="27.75" customHeight="1" x14ac:dyDescent="0.2">
      <c r="A11" s="16"/>
      <c r="B11" s="63"/>
      <c r="C11" s="64" t="s">
        <v>17</v>
      </c>
      <c r="D11" s="65">
        <v>909.16596096477645</v>
      </c>
      <c r="E11" s="65">
        <v>326.79942894770392</v>
      </c>
      <c r="F11" s="66">
        <f t="shared" si="0"/>
        <v>7.0893941428517699</v>
      </c>
      <c r="G11" s="67">
        <f t="shared" si="1"/>
        <v>2.1667852779767403</v>
      </c>
      <c r="H11" s="65">
        <v>927.7865398897759</v>
      </c>
      <c r="I11" s="65">
        <v>347.14221407340625</v>
      </c>
      <c r="J11" s="66">
        <f t="shared" si="2"/>
        <v>6.9100345118230706</v>
      </c>
      <c r="K11" s="67">
        <f t="shared" si="3"/>
        <v>2.1700273465128164</v>
      </c>
      <c r="L11" s="65">
        <v>964.38156545005882</v>
      </c>
      <c r="M11" s="65">
        <v>327.27576476101484</v>
      </c>
      <c r="N11" s="66">
        <f t="shared" si="4"/>
        <v>6.9778823313356053</v>
      </c>
      <c r="O11" s="67">
        <f t="shared" si="5"/>
        <v>1.9444805336388764</v>
      </c>
      <c r="P11" s="65">
        <f t="shared" si="6"/>
        <v>6.0732151065894966</v>
      </c>
      <c r="Q11" s="65">
        <f t="shared" si="6"/>
        <v>0.14575784751054466</v>
      </c>
      <c r="R11" s="65">
        <f t="shared" si="7"/>
        <v>3.944336761409637</v>
      </c>
      <c r="S11" s="65">
        <f t="shared" si="7"/>
        <v>-5.7228560823174544</v>
      </c>
      <c r="T11" s="18"/>
      <c r="AB11" s="18"/>
    </row>
    <row r="12" spans="1:51" ht="27.75" customHeight="1" x14ac:dyDescent="0.2">
      <c r="A12" s="16"/>
      <c r="B12" s="63"/>
      <c r="C12" s="64" t="s">
        <v>61</v>
      </c>
      <c r="D12" s="65">
        <v>3720.2678368990623</v>
      </c>
      <c r="E12" s="65">
        <v>2673.9574831476752</v>
      </c>
      <c r="F12" s="66">
        <f t="shared" si="0"/>
        <v>29.009494575406624</v>
      </c>
      <c r="G12" s="67">
        <f t="shared" si="1"/>
        <v>17.729197774538608</v>
      </c>
      <c r="H12" s="65">
        <v>4673.423865878859</v>
      </c>
      <c r="I12" s="65">
        <v>2722.0076257152114</v>
      </c>
      <c r="J12" s="66">
        <f t="shared" si="2"/>
        <v>34.807058319079616</v>
      </c>
      <c r="K12" s="67">
        <f t="shared" si="3"/>
        <v>17.015594029625507</v>
      </c>
      <c r="L12" s="65">
        <v>4563.5963302005875</v>
      </c>
      <c r="M12" s="65">
        <v>2892.9940693048561</v>
      </c>
      <c r="N12" s="66">
        <f t="shared" si="4"/>
        <v>33.02037216461472</v>
      </c>
      <c r="O12" s="67">
        <f t="shared" si="5"/>
        <v>17.188473016948873</v>
      </c>
      <c r="P12" s="65">
        <f t="shared" si="6"/>
        <v>22.668488675386904</v>
      </c>
      <c r="Q12" s="65">
        <f t="shared" si="6"/>
        <v>8.1914760252410534</v>
      </c>
      <c r="R12" s="65">
        <f t="shared" si="7"/>
        <v>-2.3500443963607376</v>
      </c>
      <c r="S12" s="65">
        <f t="shared" si="7"/>
        <v>6.2816298519633218</v>
      </c>
      <c r="T12" s="18"/>
      <c r="AB12" s="18"/>
    </row>
    <row r="13" spans="1:51" ht="27.75" customHeight="1" x14ac:dyDescent="0.2">
      <c r="A13" s="16"/>
      <c r="B13" s="63"/>
      <c r="C13" s="64" t="s">
        <v>9</v>
      </c>
      <c r="D13" s="65">
        <v>5352.8399608301406</v>
      </c>
      <c r="E13" s="65">
        <v>6224.9618973901934</v>
      </c>
      <c r="F13" s="66">
        <f t="shared" si="0"/>
        <v>41.739785578490569</v>
      </c>
      <c r="G13" s="67">
        <f t="shared" si="1"/>
        <v>41.273498667556325</v>
      </c>
      <c r="H13" s="65">
        <v>4798.3004579200642</v>
      </c>
      <c r="I13" s="65">
        <v>7063.7827031370434</v>
      </c>
      <c r="J13" s="66">
        <f t="shared" si="2"/>
        <v>35.73712307387342</v>
      </c>
      <c r="K13" s="67">
        <f t="shared" si="3"/>
        <v>44.156547415435455</v>
      </c>
      <c r="L13" s="65">
        <v>5180.1806324365516</v>
      </c>
      <c r="M13" s="65">
        <v>7399.5577176946263</v>
      </c>
      <c r="N13" s="66">
        <f t="shared" si="4"/>
        <v>37.481731508769492</v>
      </c>
      <c r="O13" s="67">
        <f t="shared" si="5"/>
        <v>43.963829555485773</v>
      </c>
      <c r="P13" s="68">
        <f t="shared" si="6"/>
        <v>-3.2255649273476932</v>
      </c>
      <c r="Q13" s="65">
        <f t="shared" si="6"/>
        <v>18.86912465756426</v>
      </c>
      <c r="R13" s="68">
        <f t="shared" si="7"/>
        <v>7.9586549001148272</v>
      </c>
      <c r="S13" s="65">
        <f t="shared" si="7"/>
        <v>4.7534731555157315</v>
      </c>
      <c r="T13" s="18"/>
      <c r="AB13" s="18"/>
    </row>
    <row r="14" spans="1:51" ht="36" customHeight="1" x14ac:dyDescent="0.2">
      <c r="A14" s="16"/>
      <c r="B14" s="69"/>
      <c r="C14" s="64" t="s">
        <v>62</v>
      </c>
      <c r="D14" s="65">
        <v>64.484900348974904</v>
      </c>
      <c r="E14" s="65">
        <v>28.478248624938534</v>
      </c>
      <c r="F14" s="70">
        <f t="shared" si="0"/>
        <v>0.50283324988463163</v>
      </c>
      <c r="G14" s="71">
        <f t="shared" si="1"/>
        <v>0.18881994396921881</v>
      </c>
      <c r="H14" s="65">
        <v>54.758516790840261</v>
      </c>
      <c r="I14" s="65">
        <v>31.122438366366268</v>
      </c>
      <c r="J14" s="66">
        <f t="shared" si="2"/>
        <v>0.40783437199455658</v>
      </c>
      <c r="K14" s="67">
        <f t="shared" si="3"/>
        <v>0.19455007085624357</v>
      </c>
      <c r="L14" s="65">
        <v>59.056889119981989</v>
      </c>
      <c r="M14" s="65">
        <v>28.495965874307053</v>
      </c>
      <c r="N14" s="70">
        <f t="shared" si="4"/>
        <v>0.42731221530728103</v>
      </c>
      <c r="O14" s="71">
        <f t="shared" si="5"/>
        <v>0.16930630647304265</v>
      </c>
      <c r="P14" s="65">
        <f t="shared" si="6"/>
        <v>-8.4174918463360893</v>
      </c>
      <c r="Q14" s="65">
        <f t="shared" si="6"/>
        <v>6.2213268806863141E-2</v>
      </c>
      <c r="R14" s="65">
        <f t="shared" si="7"/>
        <v>7.8496872834596916</v>
      </c>
      <c r="S14" s="65">
        <f t="shared" si="7"/>
        <v>-8.4391603933502175</v>
      </c>
      <c r="T14" s="18"/>
      <c r="AB14" s="18"/>
    </row>
    <row r="15" spans="1:51" ht="27.75" customHeight="1" x14ac:dyDescent="0.2">
      <c r="A15" s="16"/>
      <c r="B15" s="63"/>
      <c r="C15" s="64" t="s">
        <v>63</v>
      </c>
      <c r="D15" s="65">
        <v>1811.1491502913482</v>
      </c>
      <c r="E15" s="65">
        <v>5338.4589125677367</v>
      </c>
      <c r="F15" s="70">
        <f t="shared" si="0"/>
        <v>14.122779260544597</v>
      </c>
      <c r="G15" s="71">
        <f t="shared" si="1"/>
        <v>35.395698872798661</v>
      </c>
      <c r="H15" s="65">
        <v>1956.8725232590268</v>
      </c>
      <c r="I15" s="65">
        <v>5373.7832852969377</v>
      </c>
      <c r="J15" s="66">
        <f t="shared" si="2"/>
        <v>14.574534216205201</v>
      </c>
      <c r="K15" s="67">
        <f t="shared" si="3"/>
        <v>33.592159669932748</v>
      </c>
      <c r="L15" s="65">
        <v>2040.2584617225498</v>
      </c>
      <c r="M15" s="65">
        <v>5708.3831659523748</v>
      </c>
      <c r="N15" s="70">
        <f t="shared" si="4"/>
        <v>14.762500634038714</v>
      </c>
      <c r="O15" s="71">
        <f t="shared" si="5"/>
        <v>33.915862828558787</v>
      </c>
      <c r="P15" s="65">
        <f t="shared" si="6"/>
        <v>12.649941690022947</v>
      </c>
      <c r="Q15" s="65">
        <f t="shared" si="6"/>
        <v>6.9294202586024758</v>
      </c>
      <c r="R15" s="65">
        <f t="shared" si="7"/>
        <v>4.2611839796620901</v>
      </c>
      <c r="S15" s="65">
        <f t="shared" si="7"/>
        <v>6.226523528980537</v>
      </c>
      <c r="T15" s="18"/>
      <c r="AB15" s="18"/>
    </row>
    <row r="16" spans="1:51" ht="27.75" customHeight="1" x14ac:dyDescent="0.2">
      <c r="A16" s="16"/>
      <c r="B16" s="63"/>
      <c r="C16" s="72" t="s">
        <v>64</v>
      </c>
      <c r="D16" s="65">
        <v>26.746402838913383</v>
      </c>
      <c r="E16" s="65">
        <v>17.462364451587916</v>
      </c>
      <c r="F16" s="70">
        <f t="shared" si="0"/>
        <v>0.20856015267810132</v>
      </c>
      <c r="G16" s="71">
        <f t="shared" si="1"/>
        <v>0.11578109035931015</v>
      </c>
      <c r="H16" s="65">
        <v>42.762676137071104</v>
      </c>
      <c r="I16" s="65">
        <v>18.951568689969523</v>
      </c>
      <c r="J16" s="66">
        <f t="shared" si="2"/>
        <v>0.31849089765861405</v>
      </c>
      <c r="K16" s="67">
        <f t="shared" si="3"/>
        <v>0.11846851419762394</v>
      </c>
      <c r="L16" s="65">
        <v>36.652362758706197</v>
      </c>
      <c r="M16" s="65">
        <v>15.882256529643197</v>
      </c>
      <c r="N16" s="70">
        <f t="shared" si="4"/>
        <v>0.26520195289747439</v>
      </c>
      <c r="O16" s="71">
        <f t="shared" si="5"/>
        <v>9.4363047855686791E-2</v>
      </c>
      <c r="P16" s="65">
        <f t="shared" si="6"/>
        <v>37.036606303486231</v>
      </c>
      <c r="Q16" s="65">
        <f t="shared" si="6"/>
        <v>-9.0486481731918875</v>
      </c>
      <c r="R16" s="65">
        <f t="shared" si="7"/>
        <v>-14.288893797897407</v>
      </c>
      <c r="S16" s="65">
        <f t="shared" si="7"/>
        <v>-16.195557267778145</v>
      </c>
      <c r="T16" s="18"/>
      <c r="AB16" s="18"/>
    </row>
    <row r="17" spans="1:59" ht="27.75" customHeight="1" x14ac:dyDescent="0.2">
      <c r="A17" s="16"/>
      <c r="B17" s="63"/>
      <c r="C17" s="64" t="s">
        <v>65</v>
      </c>
      <c r="D17" s="65">
        <v>185.01564820105986</v>
      </c>
      <c r="E17" s="65">
        <v>266.67594275571315</v>
      </c>
      <c r="F17" s="66">
        <f t="shared" si="0"/>
        <v>1.4426946333325541</v>
      </c>
      <c r="G17" s="67">
        <f t="shared" si="1"/>
        <v>1.7681472351841663</v>
      </c>
      <c r="H17" s="65">
        <v>175.00739796578856</v>
      </c>
      <c r="I17" s="65">
        <v>231.01171674411063</v>
      </c>
      <c r="J17" s="66">
        <f t="shared" si="2"/>
        <v>1.3034325329958154</v>
      </c>
      <c r="K17" s="67">
        <f t="shared" si="3"/>
        <v>1.4440817693050378</v>
      </c>
      <c r="L17" s="65">
        <v>170.38196787276479</v>
      </c>
      <c r="M17" s="65">
        <v>248.74455340262017</v>
      </c>
      <c r="N17" s="66">
        <f t="shared" si="4"/>
        <v>1.2328163102565282</v>
      </c>
      <c r="O17" s="67">
        <f t="shared" si="5"/>
        <v>1.4778941614979821</v>
      </c>
      <c r="P17" s="65">
        <f t="shared" si="6"/>
        <v>-7.9094284567716056</v>
      </c>
      <c r="Q17" s="65">
        <f t="shared" si="6"/>
        <v>-6.7240371095336942</v>
      </c>
      <c r="R17" s="65">
        <f t="shared" si="7"/>
        <v>-2.6429911802516894</v>
      </c>
      <c r="S17" s="65">
        <f t="shared" si="7"/>
        <v>7.6761633169247538</v>
      </c>
      <c r="T17" s="18"/>
      <c r="AB17" s="18"/>
    </row>
    <row r="18" spans="1:59" ht="27.75" customHeight="1" x14ac:dyDescent="0.2">
      <c r="A18" s="16"/>
      <c r="B18" s="63"/>
      <c r="C18" s="64" t="s">
        <v>66</v>
      </c>
      <c r="D18" s="73">
        <v>12824.311113827516</v>
      </c>
      <c r="E18" s="73">
        <v>15082.224910299212</v>
      </c>
      <c r="F18" s="74">
        <f t="shared" si="0"/>
        <v>100</v>
      </c>
      <c r="G18" s="75">
        <f t="shared" si="1"/>
        <v>100</v>
      </c>
      <c r="H18" s="73">
        <v>13426.655660001883</v>
      </c>
      <c r="I18" s="73">
        <v>15997.135456898999</v>
      </c>
      <c r="J18" s="74">
        <f t="shared" si="2"/>
        <v>100</v>
      </c>
      <c r="K18" s="75">
        <f t="shared" si="3"/>
        <v>100</v>
      </c>
      <c r="L18" s="73">
        <v>13820.547834681971</v>
      </c>
      <c r="M18" s="73">
        <v>16831.012658612482</v>
      </c>
      <c r="N18" s="74">
        <f t="shared" si="4"/>
        <v>100</v>
      </c>
      <c r="O18" s="75">
        <f t="shared" si="5"/>
        <v>100</v>
      </c>
      <c r="P18" s="73">
        <f t="shared" si="6"/>
        <v>7.7683449193640159</v>
      </c>
      <c r="Q18" s="73">
        <f t="shared" si="6"/>
        <v>11.595024996073851</v>
      </c>
      <c r="R18" s="73">
        <f t="shared" si="7"/>
        <v>2.9336581249603051</v>
      </c>
      <c r="S18" s="73">
        <f t="shared" si="7"/>
        <v>5.2126657548171327</v>
      </c>
      <c r="T18" s="18"/>
      <c r="AB18" s="18"/>
    </row>
    <row r="19" spans="1:59" ht="20.100000000000001" customHeight="1" x14ac:dyDescent="0.2">
      <c r="A19" s="16"/>
      <c r="B19" s="76"/>
      <c r="C19" s="76"/>
      <c r="D19" s="77"/>
      <c r="E19" s="77"/>
      <c r="F19" s="78"/>
      <c r="G19" s="79"/>
      <c r="H19" s="77"/>
      <c r="I19" s="77"/>
      <c r="J19" s="78"/>
      <c r="K19" s="79"/>
      <c r="L19" s="77"/>
      <c r="M19" s="77"/>
      <c r="N19" s="18"/>
      <c r="O19" s="18"/>
      <c r="P19" s="18"/>
      <c r="Q19" s="18"/>
      <c r="R19" s="18"/>
      <c r="S19" s="18"/>
      <c r="T19" s="18"/>
      <c r="AB19" s="18"/>
    </row>
    <row r="20" spans="1:59" ht="15" x14ac:dyDescent="0.2">
      <c r="A20" s="16"/>
      <c r="B20" s="18"/>
      <c r="C20" s="18"/>
      <c r="D20" s="18"/>
      <c r="E20" s="18"/>
      <c r="F20" s="18"/>
      <c r="G20" s="18"/>
      <c r="H20" s="18"/>
      <c r="I20" s="18"/>
      <c r="J20" s="18"/>
      <c r="K20" s="18"/>
      <c r="L20" s="18"/>
      <c r="M20" s="18"/>
      <c r="N20" s="18"/>
      <c r="O20" s="18"/>
      <c r="P20" s="18"/>
      <c r="Q20" s="18"/>
      <c r="R20" s="18"/>
      <c r="S20" s="18"/>
      <c r="T20" s="18"/>
      <c r="AB20" s="18"/>
    </row>
    <row r="21" spans="1:59" s="1" customFormat="1" ht="21.75" x14ac:dyDescent="0.4">
      <c r="A21" s="60">
        <v>2.2000000000000002</v>
      </c>
      <c r="B21" s="5" t="s">
        <v>67</v>
      </c>
      <c r="C21" s="5"/>
      <c r="D21" s="5"/>
      <c r="E21" s="80"/>
      <c r="F21" s="80"/>
      <c r="G21" s="80"/>
      <c r="H21" s="80"/>
      <c r="I21" s="80"/>
      <c r="J21" s="80"/>
      <c r="K21" s="80"/>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61"/>
      <c r="AL21" s="61"/>
      <c r="AM21" s="61"/>
      <c r="AN21" s="61"/>
      <c r="AO21" s="61"/>
      <c r="AP21" s="61"/>
      <c r="AQ21" s="61"/>
      <c r="AR21" s="61"/>
      <c r="AS21" s="61"/>
      <c r="AT21" s="61"/>
      <c r="AU21" s="61"/>
      <c r="AV21" s="61"/>
      <c r="AW21" s="61"/>
      <c r="AX21" s="61"/>
      <c r="AY21" s="61"/>
    </row>
    <row r="22" spans="1:59" s="1" customFormat="1" ht="15.95" customHeight="1" x14ac:dyDescent="0.4">
      <c r="A22" s="60"/>
      <c r="B22" s="5"/>
      <c r="C22" s="5"/>
      <c r="D22" s="5"/>
      <c r="E22" s="80"/>
      <c r="F22" s="80"/>
      <c r="G22" s="80"/>
      <c r="H22" s="80"/>
      <c r="I22" s="80"/>
      <c r="J22" s="80"/>
      <c r="K22" s="80"/>
      <c r="L22" s="61"/>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row>
    <row r="23" spans="1:59" s="1" customFormat="1" ht="21.75" x14ac:dyDescent="0.4">
      <c r="A23" s="60"/>
      <c r="B23" s="5" t="s">
        <v>21</v>
      </c>
      <c r="C23" s="5"/>
      <c r="D23" s="5"/>
      <c r="E23" s="80"/>
      <c r="F23" s="80"/>
      <c r="G23" s="80"/>
      <c r="H23" s="80"/>
      <c r="I23" s="81"/>
      <c r="J23" s="80"/>
      <c r="K23" s="80"/>
      <c r="L23" s="61"/>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row>
    <row r="24" spans="1:59" s="85" customFormat="1" ht="15.95" customHeight="1" x14ac:dyDescent="0.25">
      <c r="A24" s="82"/>
      <c r="B24" s="83"/>
      <c r="C24" s="83"/>
      <c r="D24" s="84"/>
      <c r="E24" s="84"/>
      <c r="F24" s="84"/>
      <c r="G24" s="84"/>
      <c r="H24" s="84"/>
      <c r="I24" s="81"/>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84"/>
      <c r="AL24" s="84"/>
      <c r="AM24" s="84"/>
      <c r="AN24" s="84"/>
      <c r="AO24" s="84"/>
      <c r="AP24" s="84"/>
      <c r="AQ24" s="84"/>
      <c r="AR24" s="84"/>
      <c r="AS24" s="84"/>
      <c r="AT24" s="84"/>
      <c r="AU24" s="84"/>
      <c r="AV24" s="84"/>
      <c r="AW24" s="84"/>
      <c r="AX24" s="84"/>
      <c r="AY24" s="84"/>
    </row>
    <row r="25" spans="1:59" s="85" customFormat="1" ht="24" x14ac:dyDescent="0.35">
      <c r="A25" s="82"/>
      <c r="B25" s="83"/>
      <c r="C25" s="83"/>
      <c r="D25" s="233" t="s">
        <v>6</v>
      </c>
      <c r="E25" s="234"/>
      <c r="F25" s="234"/>
      <c r="G25" s="234"/>
      <c r="H25" s="234"/>
      <c r="I25" s="234"/>
      <c r="J25" s="234"/>
      <c r="K25" s="234"/>
      <c r="L25" s="234"/>
      <c r="M25" s="234"/>
      <c r="N25" s="234"/>
      <c r="O25" s="234"/>
      <c r="P25" s="234"/>
      <c r="Q25" s="234"/>
      <c r="R25" s="234"/>
      <c r="S25" s="234"/>
      <c r="T25" s="234"/>
      <c r="U25" s="234"/>
      <c r="V25" s="234"/>
      <c r="W25" s="234"/>
      <c r="X25" s="234"/>
      <c r="Y25" s="234"/>
      <c r="Z25" s="234"/>
      <c r="AA25" s="235"/>
      <c r="AB25" s="84"/>
      <c r="AC25" s="84"/>
      <c r="AD25" s="18"/>
      <c r="AE25" s="62"/>
      <c r="AF25" s="84"/>
      <c r="AG25" s="84"/>
      <c r="AH25" s="84"/>
      <c r="AI25" s="84"/>
      <c r="AJ25" s="84"/>
      <c r="AK25" s="84"/>
      <c r="AL25" s="84"/>
      <c r="AM25" s="84"/>
      <c r="AN25" s="84"/>
      <c r="AO25" s="84"/>
      <c r="AP25" s="84"/>
      <c r="AQ25" s="84"/>
      <c r="AR25" s="84"/>
      <c r="AS25" s="84"/>
      <c r="AT25" s="84"/>
      <c r="AU25" s="84"/>
      <c r="AV25" s="84"/>
      <c r="AW25" s="84"/>
      <c r="AX25" s="84"/>
      <c r="AY25" s="84"/>
      <c r="AZ25" s="84"/>
      <c r="BA25" s="84"/>
      <c r="BB25" s="84"/>
      <c r="BC25" s="84"/>
      <c r="BD25" s="84"/>
      <c r="BE25" s="84"/>
      <c r="BF25" s="84"/>
      <c r="BG25" s="84"/>
    </row>
    <row r="26" spans="1:59" ht="23.25" customHeight="1" x14ac:dyDescent="0.25">
      <c r="A26" s="16"/>
      <c r="B26" s="86"/>
      <c r="C26" s="86"/>
      <c r="D26" s="227" t="s">
        <v>7</v>
      </c>
      <c r="E26" s="229"/>
      <c r="F26" s="228"/>
      <c r="G26" s="227" t="s">
        <v>10</v>
      </c>
      <c r="H26" s="229"/>
      <c r="I26" s="228"/>
      <c r="J26" s="227" t="s">
        <v>11</v>
      </c>
      <c r="K26" s="229"/>
      <c r="L26" s="228"/>
      <c r="M26" s="227" t="s">
        <v>12</v>
      </c>
      <c r="N26" s="229"/>
      <c r="O26" s="228"/>
      <c r="P26" s="227" t="s">
        <v>13</v>
      </c>
      <c r="Q26" s="229"/>
      <c r="R26" s="228"/>
      <c r="S26" s="227" t="s">
        <v>14</v>
      </c>
      <c r="T26" s="229"/>
      <c r="U26" s="228"/>
      <c r="V26" s="227" t="s">
        <v>22</v>
      </c>
      <c r="W26" s="229"/>
      <c r="X26" s="228"/>
      <c r="Y26" s="227" t="s">
        <v>15</v>
      </c>
      <c r="Z26" s="229"/>
      <c r="AA26" s="228"/>
      <c r="AZ26" s="18"/>
      <c r="BA26" s="18"/>
      <c r="BB26" s="18"/>
      <c r="BC26" s="18"/>
      <c r="BD26" s="18"/>
      <c r="BE26" s="18"/>
      <c r="BF26" s="18"/>
      <c r="BG26" s="18"/>
    </row>
    <row r="27" spans="1:59" ht="23.25" customHeight="1" x14ac:dyDescent="0.25">
      <c r="A27" s="16"/>
      <c r="B27" s="87" t="s">
        <v>53</v>
      </c>
      <c r="C27" s="88"/>
      <c r="D27" s="89" t="s">
        <v>1</v>
      </c>
      <c r="E27" s="89" t="s">
        <v>4</v>
      </c>
      <c r="F27" s="89" t="s">
        <v>5</v>
      </c>
      <c r="G27" s="90" t="s">
        <v>1</v>
      </c>
      <c r="H27" s="90" t="s">
        <v>4</v>
      </c>
      <c r="I27" s="90" t="s">
        <v>5</v>
      </c>
      <c r="J27" s="89" t="s">
        <v>1</v>
      </c>
      <c r="K27" s="89" t="s">
        <v>4</v>
      </c>
      <c r="L27" s="89" t="s">
        <v>5</v>
      </c>
      <c r="M27" s="89" t="s">
        <v>1</v>
      </c>
      <c r="N27" s="89" t="s">
        <v>4</v>
      </c>
      <c r="O27" s="89" t="s">
        <v>5</v>
      </c>
      <c r="P27" s="89" t="s">
        <v>1</v>
      </c>
      <c r="Q27" s="89" t="s">
        <v>4</v>
      </c>
      <c r="R27" s="89" t="s">
        <v>5</v>
      </c>
      <c r="S27" s="89" t="s">
        <v>1</v>
      </c>
      <c r="T27" s="89" t="s">
        <v>4</v>
      </c>
      <c r="U27" s="89" t="s">
        <v>5</v>
      </c>
      <c r="V27" s="89" t="s">
        <v>1</v>
      </c>
      <c r="W27" s="89" t="s">
        <v>4</v>
      </c>
      <c r="X27" s="89" t="s">
        <v>5</v>
      </c>
      <c r="Y27" s="89" t="s">
        <v>1</v>
      </c>
      <c r="Z27" s="89" t="s">
        <v>4</v>
      </c>
      <c r="AA27" s="89" t="s">
        <v>5</v>
      </c>
      <c r="AZ27" s="18"/>
      <c r="BA27" s="18"/>
      <c r="BB27" s="18"/>
      <c r="BC27" s="18"/>
      <c r="BD27" s="18"/>
      <c r="BE27" s="18"/>
      <c r="BF27" s="18"/>
      <c r="BG27" s="18"/>
    </row>
    <row r="28" spans="1:59" ht="23.25" customHeight="1" x14ac:dyDescent="0.25">
      <c r="A28" s="16"/>
      <c r="B28" s="63"/>
      <c r="C28" s="91" t="s">
        <v>60</v>
      </c>
      <c r="D28" s="23"/>
      <c r="E28" s="23"/>
      <c r="F28" s="23"/>
      <c r="G28" s="22">
        <v>754.64125345323987</v>
      </c>
      <c r="H28" s="22">
        <v>797.74368216045991</v>
      </c>
      <c r="I28" s="22">
        <v>806.03962512076998</v>
      </c>
      <c r="J28" s="23"/>
      <c r="K28" s="23"/>
      <c r="L28" s="23"/>
      <c r="M28" s="23"/>
      <c r="N28" s="23"/>
      <c r="O28" s="23"/>
      <c r="P28" s="23"/>
      <c r="Q28" s="23"/>
      <c r="R28" s="23"/>
      <c r="S28" s="23"/>
      <c r="T28" s="23"/>
      <c r="U28" s="23"/>
      <c r="V28" s="22">
        <v>754.64125345323987</v>
      </c>
      <c r="W28" s="22">
        <v>797.74368216045991</v>
      </c>
      <c r="X28" s="22">
        <v>806.03962512076998</v>
      </c>
      <c r="Y28" s="22">
        <v>-341.82433675818982</v>
      </c>
      <c r="Z28" s="22">
        <v>-375.82285975637996</v>
      </c>
      <c r="AA28" s="22">
        <v>-382.96896485024996</v>
      </c>
      <c r="AC28" s="92"/>
      <c r="AD28" s="92"/>
      <c r="AE28" s="92"/>
      <c r="AF28" s="92"/>
      <c r="AZ28" s="18"/>
      <c r="BA28" s="18"/>
      <c r="BB28" s="18"/>
      <c r="BC28" s="18"/>
      <c r="BD28" s="18"/>
      <c r="BE28" s="18"/>
      <c r="BF28" s="18"/>
      <c r="BG28" s="18"/>
    </row>
    <row r="29" spans="1:59" ht="23.25" customHeight="1" x14ac:dyDescent="0.25">
      <c r="A29" s="16"/>
      <c r="B29" s="63"/>
      <c r="C29" s="91" t="s">
        <v>17</v>
      </c>
      <c r="D29" s="22">
        <v>2914.6329645186524</v>
      </c>
      <c r="E29" s="22">
        <v>2444.4580631910148</v>
      </c>
      <c r="F29" s="22">
        <v>2580.3862621088028</v>
      </c>
      <c r="G29" s="22">
        <v>198.40018832109001</v>
      </c>
      <c r="H29" s="22">
        <v>125.57236688975</v>
      </c>
      <c r="I29" s="22">
        <v>136.94486165586</v>
      </c>
      <c r="J29" s="22">
        <v>3347.8698546958544</v>
      </c>
      <c r="K29" s="22">
        <v>3283.0149115733425</v>
      </c>
      <c r="L29" s="22">
        <v>3331.8105385994622</v>
      </c>
      <c r="M29" s="22">
        <v>1318.7833067282136</v>
      </c>
      <c r="N29" s="22">
        <v>1307.4631806867294</v>
      </c>
      <c r="O29" s="22">
        <v>1353.2941767187956</v>
      </c>
      <c r="P29" s="22">
        <v>6020.9205838308744</v>
      </c>
      <c r="Q29" s="22">
        <v>6620.407460770899</v>
      </c>
      <c r="R29" s="22">
        <v>6565.5270482261949</v>
      </c>
      <c r="S29" s="22">
        <v>10437.358178438268</v>
      </c>
      <c r="T29" s="22">
        <v>11453.436621864812</v>
      </c>
      <c r="U29" s="22">
        <v>11541.664632436305</v>
      </c>
      <c r="V29" s="22">
        <v>24237.96507653295</v>
      </c>
      <c r="W29" s="22">
        <v>25234.35260497655</v>
      </c>
      <c r="X29" s="22">
        <v>25509.627519745423</v>
      </c>
      <c r="Y29" s="22">
        <v>326.79942894770397</v>
      </c>
      <c r="Z29" s="22">
        <v>347.14221407340631</v>
      </c>
      <c r="AA29" s="22">
        <v>327.27576476101484</v>
      </c>
      <c r="AC29" s="92"/>
      <c r="AD29" s="92"/>
      <c r="AE29" s="92"/>
      <c r="AF29" s="92"/>
      <c r="AZ29" s="18"/>
      <c r="BA29" s="18"/>
      <c r="BB29" s="18"/>
      <c r="BC29" s="18"/>
      <c r="BD29" s="18"/>
      <c r="BE29" s="18"/>
      <c r="BF29" s="18"/>
      <c r="BG29" s="18"/>
    </row>
    <row r="30" spans="1:59" ht="23.25" customHeight="1" x14ac:dyDescent="0.25">
      <c r="A30" s="16"/>
      <c r="B30" s="63"/>
      <c r="C30" s="91" t="s">
        <v>61</v>
      </c>
      <c r="D30" s="22">
        <v>1857.7567060905628</v>
      </c>
      <c r="E30" s="22">
        <v>1820.0396146007595</v>
      </c>
      <c r="F30" s="22">
        <v>1826.7015863996489</v>
      </c>
      <c r="G30" s="22">
        <v>3598.212972250471</v>
      </c>
      <c r="H30" s="22">
        <v>4533.8476303523294</v>
      </c>
      <c r="I30" s="22">
        <v>4169.5910998518802</v>
      </c>
      <c r="J30" s="93">
        <v>6690.1964686918554</v>
      </c>
      <c r="K30" s="93">
        <v>6994.0829549285918</v>
      </c>
      <c r="L30" s="93">
        <v>7376.8106425916276</v>
      </c>
      <c r="M30" s="22">
        <v>3382.8506414495018</v>
      </c>
      <c r="N30" s="22">
        <v>3834.5964741088283</v>
      </c>
      <c r="O30" s="22">
        <v>3894.1969123037484</v>
      </c>
      <c r="P30" s="22">
        <v>651.24583007533181</v>
      </c>
      <c r="Q30" s="22">
        <v>527.71046710460007</v>
      </c>
      <c r="R30" s="22">
        <v>554.17976011981079</v>
      </c>
      <c r="S30" s="22">
        <v>576.62833701131387</v>
      </c>
      <c r="T30" s="22">
        <v>550.63518414203111</v>
      </c>
      <c r="U30" s="22">
        <v>556.34520216468616</v>
      </c>
      <c r="V30" s="22">
        <v>16756.890955569037</v>
      </c>
      <c r="W30" s="22">
        <v>18260.912325237143</v>
      </c>
      <c r="X30" s="22">
        <v>18377.825203431403</v>
      </c>
      <c r="Y30" s="22">
        <v>2673.9574831476748</v>
      </c>
      <c r="Z30" s="22">
        <v>2722.0076257152109</v>
      </c>
      <c r="AA30" s="22">
        <v>2892.9940693048566</v>
      </c>
      <c r="AC30" s="92"/>
      <c r="AD30" s="92"/>
      <c r="AE30" s="92"/>
      <c r="AF30" s="92"/>
      <c r="AZ30" s="18"/>
      <c r="BA30" s="18"/>
      <c r="BB30" s="18"/>
      <c r="BC30" s="18"/>
      <c r="BD30" s="18"/>
      <c r="BE30" s="18"/>
      <c r="BF30" s="18"/>
      <c r="BG30" s="18"/>
    </row>
    <row r="31" spans="1:59" ht="23.25" customHeight="1" x14ac:dyDescent="0.25">
      <c r="A31" s="16"/>
      <c r="B31" s="63"/>
      <c r="C31" s="91" t="s">
        <v>9</v>
      </c>
      <c r="D31" s="22">
        <v>567.13158727236998</v>
      </c>
      <c r="E31" s="22">
        <v>557.26932686036014</v>
      </c>
      <c r="F31" s="22">
        <v>556.93353469669989</v>
      </c>
      <c r="G31" s="22">
        <v>2554.5140642068604</v>
      </c>
      <c r="H31" s="22">
        <v>1838.40250558149</v>
      </c>
      <c r="I31" s="22">
        <v>2205.8671923550601</v>
      </c>
      <c r="J31" s="93">
        <v>13292.602813254962</v>
      </c>
      <c r="K31" s="93">
        <v>15044.78476433568</v>
      </c>
      <c r="L31" s="93">
        <v>15135.792348318908</v>
      </c>
      <c r="M31" s="22">
        <v>1421.8306904018041</v>
      </c>
      <c r="N31" s="22">
        <v>1535.9426323731661</v>
      </c>
      <c r="O31" s="22">
        <v>1555.1507785743891</v>
      </c>
      <c r="P31" s="22">
        <v>2245.1213236726835</v>
      </c>
      <c r="Q31" s="22">
        <v>2381.498618126182</v>
      </c>
      <c r="R31" s="22">
        <v>2414.5973019223538</v>
      </c>
      <c r="S31" s="21">
        <v>0</v>
      </c>
      <c r="T31" s="21">
        <v>0</v>
      </c>
      <c r="U31" s="21">
        <v>0</v>
      </c>
      <c r="V31" s="22">
        <v>20081.200478808678</v>
      </c>
      <c r="W31" s="22">
        <v>21357.897847276879</v>
      </c>
      <c r="X31" s="22">
        <v>21868.341155867409</v>
      </c>
      <c r="Y31" s="22">
        <v>6224.9618973901943</v>
      </c>
      <c r="Z31" s="22">
        <v>7063.7827031370434</v>
      </c>
      <c r="AA31" s="22">
        <v>7399.5577176946263</v>
      </c>
      <c r="AC31" s="92"/>
      <c r="AD31" s="92"/>
      <c r="AE31" s="92"/>
      <c r="AF31" s="92"/>
      <c r="AZ31" s="18"/>
      <c r="BA31" s="18"/>
      <c r="BB31" s="18"/>
      <c r="BC31" s="18"/>
      <c r="BD31" s="18"/>
      <c r="BE31" s="18"/>
      <c r="BF31" s="18"/>
      <c r="BG31" s="18"/>
    </row>
    <row r="32" spans="1:59" ht="36.75" customHeight="1" x14ac:dyDescent="0.25">
      <c r="A32" s="16"/>
      <c r="B32" s="69"/>
      <c r="C32" s="91" t="s">
        <v>62</v>
      </c>
      <c r="D32" s="22">
        <v>5.5260335036238413</v>
      </c>
      <c r="E32" s="22">
        <v>9.1727920649850248</v>
      </c>
      <c r="F32" s="22">
        <v>7.0259925043679026</v>
      </c>
      <c r="G32" s="24">
        <v>0</v>
      </c>
      <c r="H32" s="24">
        <v>0</v>
      </c>
      <c r="I32" s="24">
        <v>0</v>
      </c>
      <c r="J32" s="93">
        <v>6.4008027848595708</v>
      </c>
      <c r="K32" s="93">
        <v>5.6697677941788163</v>
      </c>
      <c r="L32" s="93">
        <v>5.2580130173435524</v>
      </c>
      <c r="M32" s="22">
        <v>351.23995079059335</v>
      </c>
      <c r="N32" s="22">
        <v>355.38779836160887</v>
      </c>
      <c r="O32" s="22">
        <v>352.75369196011962</v>
      </c>
      <c r="P32" s="22">
        <v>84.259337730118247</v>
      </c>
      <c r="Q32" s="22">
        <v>84.209018924048863</v>
      </c>
      <c r="R32" s="22">
        <v>78.560922187648075</v>
      </c>
      <c r="S32" s="22">
        <v>1292.7714260844198</v>
      </c>
      <c r="T32" s="22">
        <v>1383.9117114569431</v>
      </c>
      <c r="U32" s="22">
        <v>1459.686508383071</v>
      </c>
      <c r="V32" s="22">
        <v>1740.1975508936148</v>
      </c>
      <c r="W32" s="22">
        <v>1838.3510886017646</v>
      </c>
      <c r="X32" s="22">
        <v>1903.2851280525501</v>
      </c>
      <c r="Y32" s="22">
        <v>28.478248624938534</v>
      </c>
      <c r="Z32" s="22">
        <v>31.122438366366268</v>
      </c>
      <c r="AA32" s="22">
        <v>28.495965874307053</v>
      </c>
      <c r="AC32" s="92"/>
      <c r="AD32" s="92"/>
      <c r="AE32" s="92"/>
      <c r="AF32" s="92"/>
      <c r="AZ32" s="18"/>
      <c r="BA32" s="18"/>
      <c r="BB32" s="18"/>
      <c r="BC32" s="18"/>
      <c r="BD32" s="18"/>
      <c r="BE32" s="18"/>
      <c r="BF32" s="18"/>
      <c r="BG32" s="18"/>
    </row>
    <row r="33" spans="1:59" ht="23.25" customHeight="1" x14ac:dyDescent="0.25">
      <c r="A33" s="16"/>
      <c r="B33" s="63"/>
      <c r="C33" s="91" t="s">
        <v>63</v>
      </c>
      <c r="D33" s="22">
        <v>255.78771130799998</v>
      </c>
      <c r="E33" s="22">
        <v>255.78771130799998</v>
      </c>
      <c r="F33" s="22">
        <v>255.78771130799998</v>
      </c>
      <c r="G33" s="22">
        <v>48.663221714670001</v>
      </c>
      <c r="H33" s="22">
        <v>51.01699948425</v>
      </c>
      <c r="I33" s="22">
        <v>50.72368927390999</v>
      </c>
      <c r="J33" s="22">
        <v>323.85786045076344</v>
      </c>
      <c r="K33" s="22">
        <v>362.76341419931623</v>
      </c>
      <c r="L33" s="22">
        <v>363.28611704328665</v>
      </c>
      <c r="M33" s="22">
        <v>3580.0959893486165</v>
      </c>
      <c r="N33" s="22">
        <v>3813.6062493093837</v>
      </c>
      <c r="O33" s="22">
        <v>4017.9905634721822</v>
      </c>
      <c r="P33" s="22">
        <v>2308.4927051206992</v>
      </c>
      <c r="Q33" s="22">
        <v>2483.4857231029687</v>
      </c>
      <c r="R33" s="22">
        <v>2566.4931913630021</v>
      </c>
      <c r="S33" s="22">
        <v>4553.8275103716232</v>
      </c>
      <c r="T33" s="22">
        <v>4922.5917009847863</v>
      </c>
      <c r="U33" s="22">
        <v>5036.638458143183</v>
      </c>
      <c r="V33" s="22">
        <v>11070.724998314374</v>
      </c>
      <c r="W33" s="22">
        <v>11889.251798388705</v>
      </c>
      <c r="X33" s="22">
        <v>12290.919730603564</v>
      </c>
      <c r="Y33" s="22">
        <v>5338.4589125677367</v>
      </c>
      <c r="Z33" s="22">
        <v>5373.7832852969377</v>
      </c>
      <c r="AA33" s="22">
        <v>5708.3831659523748</v>
      </c>
      <c r="AC33" s="92"/>
      <c r="AD33" s="94"/>
      <c r="AE33" s="92"/>
      <c r="AF33" s="92"/>
      <c r="AZ33" s="18"/>
      <c r="BA33" s="18"/>
      <c r="BB33" s="18"/>
      <c r="BC33" s="18"/>
      <c r="BD33" s="18"/>
      <c r="BE33" s="18"/>
      <c r="BF33" s="18"/>
      <c r="BG33" s="18"/>
    </row>
    <row r="34" spans="1:59" ht="23.25" customHeight="1" x14ac:dyDescent="0.25">
      <c r="A34" s="16"/>
      <c r="B34" s="63"/>
      <c r="C34" s="95" t="s">
        <v>64</v>
      </c>
      <c r="D34" s="22">
        <v>0.12222418219249999</v>
      </c>
      <c r="E34" s="22">
        <v>0.10944747438999999</v>
      </c>
      <c r="F34" s="22">
        <v>9.8085653099999989E-2</v>
      </c>
      <c r="G34" s="66">
        <v>0</v>
      </c>
      <c r="H34" s="66">
        <v>1.1027420349400001</v>
      </c>
      <c r="I34" s="22">
        <v>1.6863459950799999</v>
      </c>
      <c r="J34" s="22">
        <v>73.121345419238864</v>
      </c>
      <c r="K34" s="22">
        <v>80.824148312738373</v>
      </c>
      <c r="L34" s="22">
        <v>73.344767698973598</v>
      </c>
      <c r="M34" s="22">
        <v>3.275782549469755</v>
      </c>
      <c r="N34" s="22">
        <v>2.9745373244061257</v>
      </c>
      <c r="O34" s="22">
        <v>2.8484467982473154</v>
      </c>
      <c r="P34" s="22">
        <v>12.392289680135276</v>
      </c>
      <c r="Q34" s="22">
        <v>12.941043271209335</v>
      </c>
      <c r="R34" s="22">
        <v>15.966718356004396</v>
      </c>
      <c r="S34" s="22">
        <v>9.108073949835152</v>
      </c>
      <c r="T34" s="22">
        <v>16.04384419757627</v>
      </c>
      <c r="U34" s="22">
        <v>11.374306990566001</v>
      </c>
      <c r="V34" s="22">
        <v>98.019715780871536</v>
      </c>
      <c r="W34" s="22">
        <v>113.99576261526011</v>
      </c>
      <c r="X34" s="22">
        <v>105.3186714919713</v>
      </c>
      <c r="Y34" s="22">
        <v>17.462364451587916</v>
      </c>
      <c r="Z34" s="22">
        <v>18.95156868996952</v>
      </c>
      <c r="AA34" s="22">
        <v>15.882256529643199</v>
      </c>
      <c r="AC34" s="92"/>
      <c r="AD34" s="92"/>
      <c r="AE34" s="92"/>
      <c r="AF34" s="92"/>
      <c r="AZ34" s="18"/>
      <c r="BA34" s="18"/>
      <c r="BB34" s="18"/>
      <c r="BC34" s="18"/>
      <c r="BD34" s="18"/>
      <c r="BE34" s="18"/>
      <c r="BF34" s="18"/>
      <c r="BG34" s="18"/>
    </row>
    <row r="35" spans="1:59" ht="23.25" customHeight="1" x14ac:dyDescent="0.25">
      <c r="A35" s="16"/>
      <c r="B35" s="63"/>
      <c r="C35" s="91" t="s">
        <v>65</v>
      </c>
      <c r="D35" s="22">
        <v>65.031380372815434</v>
      </c>
      <c r="E35" s="22">
        <v>60.689453496884688</v>
      </c>
      <c r="F35" s="22">
        <v>78.495925237101432</v>
      </c>
      <c r="G35" s="22">
        <v>56.397068943951211</v>
      </c>
      <c r="H35" s="22">
        <v>51.606312498190007</v>
      </c>
      <c r="I35" s="22">
        <v>57.584967117933793</v>
      </c>
      <c r="J35" s="22">
        <v>633.04659133183839</v>
      </c>
      <c r="K35" s="22">
        <v>731.85779684437205</v>
      </c>
      <c r="L35" s="22">
        <v>711.39837863579669</v>
      </c>
      <c r="M35" s="22">
        <v>690.58812618454613</v>
      </c>
      <c r="N35" s="22">
        <v>645.80117762006762</v>
      </c>
      <c r="O35" s="22">
        <v>701.91681232852284</v>
      </c>
      <c r="P35" s="22">
        <v>105.5338606695174</v>
      </c>
      <c r="Q35" s="22">
        <v>108.74362543676182</v>
      </c>
      <c r="R35" s="22">
        <v>110.57684085476042</v>
      </c>
      <c r="S35" s="22">
        <v>1369.9187768713548</v>
      </c>
      <c r="T35" s="22">
        <v>1682.5536970590595</v>
      </c>
      <c r="U35" s="22">
        <v>1953.4553989871708</v>
      </c>
      <c r="V35" s="22">
        <v>2920.5158043740234</v>
      </c>
      <c r="W35" s="22">
        <v>3281.2520629553355</v>
      </c>
      <c r="X35" s="22">
        <v>3613.4283231612858</v>
      </c>
      <c r="Y35" s="22">
        <v>266.67594275571321</v>
      </c>
      <c r="Z35" s="22">
        <v>231.01171674411066</v>
      </c>
      <c r="AA35" s="22">
        <v>248.74455340262017</v>
      </c>
      <c r="AC35" s="92"/>
      <c r="AD35" s="92"/>
      <c r="AE35" s="92"/>
      <c r="AF35" s="92"/>
      <c r="AZ35" s="18"/>
      <c r="BA35" s="18"/>
      <c r="BB35" s="18"/>
      <c r="BC35" s="18"/>
      <c r="BD35" s="18"/>
      <c r="BE35" s="18"/>
      <c r="BF35" s="18"/>
      <c r="BG35" s="18"/>
    </row>
    <row r="36" spans="1:59" ht="23.25" customHeight="1" x14ac:dyDescent="0.25">
      <c r="A36" s="16"/>
      <c r="B36" s="63"/>
      <c r="C36" s="91" t="s">
        <v>66</v>
      </c>
      <c r="D36" s="27">
        <f t="shared" ref="D36:AA36" si="8">+SUM(D28:D35)</f>
        <v>5665.9886072482177</v>
      </c>
      <c r="E36" s="27">
        <f t="shared" si="8"/>
        <v>5147.5264089963948</v>
      </c>
      <c r="F36" s="27">
        <f t="shared" si="8"/>
        <v>5305.4290979077223</v>
      </c>
      <c r="G36" s="27">
        <f t="shared" si="8"/>
        <v>7210.8287688902819</v>
      </c>
      <c r="H36" s="27">
        <f t="shared" si="8"/>
        <v>7399.2922390014091</v>
      </c>
      <c r="I36" s="27">
        <f t="shared" si="8"/>
        <v>7428.4377813704941</v>
      </c>
      <c r="J36" s="27">
        <f t="shared" si="8"/>
        <v>24367.095736629373</v>
      </c>
      <c r="K36" s="27">
        <f t="shared" si="8"/>
        <v>26502.997757988218</v>
      </c>
      <c r="L36" s="27">
        <f t="shared" si="8"/>
        <v>26997.700805905402</v>
      </c>
      <c r="M36" s="27">
        <f t="shared" si="8"/>
        <v>10748.664487452746</v>
      </c>
      <c r="N36" s="27">
        <f t="shared" si="8"/>
        <v>11495.772049784189</v>
      </c>
      <c r="O36" s="27">
        <f t="shared" si="8"/>
        <v>11878.151382156006</v>
      </c>
      <c r="P36" s="27">
        <f t="shared" si="8"/>
        <v>11427.965930779359</v>
      </c>
      <c r="Q36" s="27">
        <f t="shared" si="8"/>
        <v>12218.995956736671</v>
      </c>
      <c r="R36" s="27">
        <f t="shared" si="8"/>
        <v>12305.901783029776</v>
      </c>
      <c r="S36" s="27">
        <f t="shared" si="8"/>
        <v>18239.612302726819</v>
      </c>
      <c r="T36" s="27">
        <f t="shared" si="8"/>
        <v>20009.172759705205</v>
      </c>
      <c r="U36" s="27">
        <f t="shared" si="8"/>
        <v>20559.164507104982</v>
      </c>
      <c r="V36" s="27">
        <f t="shared" si="8"/>
        <v>77660.155833726792</v>
      </c>
      <c r="W36" s="27">
        <f t="shared" si="8"/>
        <v>82773.757172212092</v>
      </c>
      <c r="X36" s="27">
        <f t="shared" si="8"/>
        <v>84474.785357474379</v>
      </c>
      <c r="Y36" s="27">
        <f t="shared" si="8"/>
        <v>14534.96994112736</v>
      </c>
      <c r="Z36" s="27">
        <f t="shared" si="8"/>
        <v>15411.978692266668</v>
      </c>
      <c r="AA36" s="27">
        <f t="shared" si="8"/>
        <v>16238.364528669194</v>
      </c>
      <c r="AC36" s="92"/>
      <c r="AD36" s="92"/>
      <c r="AE36" s="92"/>
      <c r="AF36" s="92"/>
      <c r="AZ36" s="18"/>
      <c r="BA36" s="18"/>
      <c r="BB36" s="18"/>
      <c r="BC36" s="18"/>
      <c r="BD36" s="18"/>
      <c r="BE36" s="18"/>
      <c r="BF36" s="18"/>
      <c r="BG36" s="18"/>
    </row>
    <row r="37" spans="1:59" s="102" customFormat="1" x14ac:dyDescent="0.25">
      <c r="A37" s="96"/>
      <c r="B37" s="97"/>
      <c r="C37" s="97"/>
      <c r="D37" s="98"/>
      <c r="E37" s="98"/>
      <c r="F37" s="98"/>
      <c r="G37" s="98"/>
      <c r="H37" s="98"/>
      <c r="I37" s="98"/>
      <c r="J37" s="98"/>
      <c r="K37" s="98"/>
      <c r="L37" s="98"/>
      <c r="M37" s="98"/>
      <c r="N37" s="98"/>
      <c r="O37" s="98"/>
      <c r="P37" s="98"/>
      <c r="Q37" s="98"/>
      <c r="R37" s="98"/>
      <c r="S37" s="99"/>
      <c r="T37" s="99"/>
      <c r="U37" s="100"/>
      <c r="V37" s="101"/>
      <c r="W37" s="101"/>
      <c r="X37" s="101"/>
      <c r="Y37" s="48"/>
      <c r="Z37" s="48"/>
      <c r="AA37" s="48"/>
      <c r="AB37" s="84"/>
      <c r="AC37" s="48"/>
      <c r="AD37" s="48"/>
      <c r="AE37" s="48"/>
      <c r="AF37" s="48"/>
      <c r="AG37" s="48"/>
      <c r="AH37" s="48"/>
      <c r="AI37" s="48"/>
      <c r="AJ37" s="48"/>
      <c r="AK37" s="48"/>
      <c r="AL37" s="48"/>
      <c r="AM37" s="48"/>
      <c r="AN37" s="48"/>
      <c r="AO37" s="48"/>
      <c r="AP37" s="48"/>
      <c r="AQ37" s="48"/>
      <c r="AR37" s="48"/>
      <c r="AS37" s="48"/>
      <c r="AT37" s="48"/>
      <c r="AU37" s="48"/>
      <c r="AV37" s="48"/>
      <c r="AW37" s="48"/>
      <c r="AX37" s="48"/>
      <c r="AY37" s="48"/>
    </row>
    <row r="38" spans="1:59" ht="15.95" customHeight="1" x14ac:dyDescent="0.35">
      <c r="A38" s="16"/>
      <c r="B38" s="18"/>
      <c r="C38" s="18"/>
      <c r="D38" s="195" t="s">
        <v>23</v>
      </c>
      <c r="E38" s="196"/>
      <c r="F38" s="196"/>
      <c r="G38" s="196"/>
      <c r="H38" s="196"/>
      <c r="I38" s="196"/>
      <c r="J38" s="196"/>
      <c r="K38" s="197"/>
      <c r="L38" s="195" t="s">
        <v>24</v>
      </c>
      <c r="M38" s="196"/>
      <c r="N38" s="196"/>
      <c r="O38" s="196"/>
      <c r="P38" s="196"/>
      <c r="Q38" s="196"/>
      <c r="R38" s="196"/>
      <c r="S38" s="197"/>
      <c r="T38" s="205" t="s">
        <v>27</v>
      </c>
      <c r="U38" s="206"/>
      <c r="V38" s="206"/>
      <c r="W38" s="206"/>
      <c r="X38" s="206"/>
      <c r="Y38" s="206"/>
      <c r="Z38" s="207"/>
      <c r="AB38" s="18"/>
      <c r="AE38" s="62"/>
      <c r="AJ38" s="84"/>
      <c r="AZ38" s="18"/>
      <c r="BA38" s="18"/>
      <c r="BB38" s="18"/>
      <c r="BC38" s="18"/>
      <c r="BD38" s="18"/>
      <c r="BE38" s="18"/>
      <c r="BF38" s="18"/>
      <c r="BG38" s="18"/>
    </row>
    <row r="39" spans="1:59" ht="20.100000000000001" customHeight="1" x14ac:dyDescent="0.35">
      <c r="A39" s="16"/>
      <c r="B39" s="18"/>
      <c r="C39" s="18"/>
      <c r="D39" s="198"/>
      <c r="E39" s="199"/>
      <c r="F39" s="199"/>
      <c r="G39" s="199"/>
      <c r="H39" s="199"/>
      <c r="I39" s="199"/>
      <c r="J39" s="199"/>
      <c r="K39" s="200"/>
      <c r="L39" s="198"/>
      <c r="M39" s="199"/>
      <c r="N39" s="199"/>
      <c r="O39" s="199"/>
      <c r="P39" s="199"/>
      <c r="Q39" s="199"/>
      <c r="R39" s="199"/>
      <c r="S39" s="200"/>
      <c r="T39" s="230" t="s">
        <v>5</v>
      </c>
      <c r="U39" s="231"/>
      <c r="V39" s="231"/>
      <c r="W39" s="231"/>
      <c r="X39" s="231"/>
      <c r="Y39" s="231"/>
      <c r="Z39" s="232"/>
      <c r="AB39" s="18"/>
      <c r="AJ39" s="84"/>
      <c r="AZ39" s="18"/>
      <c r="BA39" s="18"/>
      <c r="BB39" s="18"/>
      <c r="BC39" s="18"/>
      <c r="BD39" s="18"/>
      <c r="BE39" s="18"/>
      <c r="BF39" s="18"/>
      <c r="BG39" s="18"/>
    </row>
    <row r="40" spans="1:59" ht="20.100000000000001" customHeight="1" x14ac:dyDescent="0.35">
      <c r="A40" s="16"/>
      <c r="B40" s="18"/>
      <c r="C40" s="18"/>
      <c r="D40" s="236" t="s">
        <v>6</v>
      </c>
      <c r="E40" s="237"/>
      <c r="F40" s="237"/>
      <c r="G40" s="237"/>
      <c r="H40" s="237"/>
      <c r="I40" s="237"/>
      <c r="J40" s="237"/>
      <c r="K40" s="238"/>
      <c r="L40" s="236" t="s">
        <v>6</v>
      </c>
      <c r="M40" s="237"/>
      <c r="N40" s="237"/>
      <c r="O40" s="237"/>
      <c r="P40" s="237"/>
      <c r="Q40" s="237"/>
      <c r="R40" s="237"/>
      <c r="S40" s="238"/>
      <c r="T40" s="236" t="s">
        <v>6</v>
      </c>
      <c r="U40" s="237"/>
      <c r="V40" s="237"/>
      <c r="W40" s="237"/>
      <c r="X40" s="237"/>
      <c r="Y40" s="237"/>
      <c r="Z40" s="238"/>
      <c r="AB40" s="18"/>
      <c r="AJ40" s="84"/>
      <c r="AZ40" s="18"/>
      <c r="BA40" s="18"/>
      <c r="BB40" s="18"/>
      <c r="BC40" s="18"/>
      <c r="BD40" s="18"/>
      <c r="BE40" s="18"/>
      <c r="BF40" s="18"/>
      <c r="BG40" s="18"/>
    </row>
    <row r="41" spans="1:59" ht="23.25" customHeight="1" x14ac:dyDescent="0.25">
      <c r="A41" s="16"/>
      <c r="B41" s="87" t="s">
        <v>53</v>
      </c>
      <c r="C41" s="88"/>
      <c r="D41" s="103" t="s">
        <v>7</v>
      </c>
      <c r="E41" s="103" t="s">
        <v>10</v>
      </c>
      <c r="F41" s="103" t="s">
        <v>11</v>
      </c>
      <c r="G41" s="103" t="s">
        <v>12</v>
      </c>
      <c r="H41" s="103" t="s">
        <v>13</v>
      </c>
      <c r="I41" s="103" t="s">
        <v>14</v>
      </c>
      <c r="J41" s="104" t="s">
        <v>22</v>
      </c>
      <c r="K41" s="104" t="s">
        <v>15</v>
      </c>
      <c r="L41" s="103" t="s">
        <v>7</v>
      </c>
      <c r="M41" s="103" t="s">
        <v>10</v>
      </c>
      <c r="N41" s="103" t="s">
        <v>11</v>
      </c>
      <c r="O41" s="103" t="s">
        <v>12</v>
      </c>
      <c r="P41" s="103" t="s">
        <v>13</v>
      </c>
      <c r="Q41" s="103" t="s">
        <v>14</v>
      </c>
      <c r="R41" s="104" t="s">
        <v>22</v>
      </c>
      <c r="S41" s="104" t="s">
        <v>15</v>
      </c>
      <c r="T41" s="103" t="s">
        <v>7</v>
      </c>
      <c r="U41" s="103" t="s">
        <v>10</v>
      </c>
      <c r="V41" s="103" t="s">
        <v>11</v>
      </c>
      <c r="W41" s="103" t="s">
        <v>12</v>
      </c>
      <c r="X41" s="103" t="s">
        <v>13</v>
      </c>
      <c r="Y41" s="103" t="s">
        <v>14</v>
      </c>
      <c r="Z41" s="104" t="s">
        <v>22</v>
      </c>
      <c r="AB41" s="18"/>
      <c r="AJ41" s="84"/>
      <c r="AZ41" s="18"/>
      <c r="BA41" s="18"/>
      <c r="BB41" s="18"/>
      <c r="BC41" s="18"/>
      <c r="BD41" s="18"/>
      <c r="BE41" s="18"/>
      <c r="BF41" s="18"/>
      <c r="BG41" s="18"/>
    </row>
    <row r="42" spans="1:59" ht="23.25" customHeight="1" x14ac:dyDescent="0.25">
      <c r="A42" s="16"/>
      <c r="B42" s="63"/>
      <c r="C42" s="91" t="s">
        <v>60</v>
      </c>
      <c r="D42" s="23"/>
      <c r="E42" s="22">
        <f>IFERROR((I28-G28)/ABS(G28)*100,"-")</f>
        <v>6.8109676528192793</v>
      </c>
      <c r="F42" s="23"/>
      <c r="G42" s="23"/>
      <c r="H42" s="23"/>
      <c r="I42" s="23"/>
      <c r="J42" s="22">
        <f t="shared" ref="J42:J50" si="9">IFERROR((X28-V28)/ABS(V28)*100,"-")</f>
        <v>6.8109676528192793</v>
      </c>
      <c r="K42" s="22">
        <f t="shared" ref="K42:K50" si="10">IFERROR((AA28-Y28)/ABS(Y28)*100,"-")</f>
        <v>-12.036775521096468</v>
      </c>
      <c r="L42" s="23"/>
      <c r="M42" s="22">
        <f>IFERROR((I28-H28)/ABS(H28)*100,"-")</f>
        <v>1.0399258741658586</v>
      </c>
      <c r="N42" s="23"/>
      <c r="O42" s="23"/>
      <c r="P42" s="23"/>
      <c r="Q42" s="23"/>
      <c r="R42" s="22">
        <f t="shared" ref="R42:R50" si="11">IFERROR((X28-W28)/ABS(W28)*100,"-")</f>
        <v>1.0399258741658586</v>
      </c>
      <c r="S42" s="22">
        <f t="shared" ref="S42:S50" si="12">IFERROR((AA28-Z28)/ABS(Z28)*100,"-")</f>
        <v>-1.9014556747565414</v>
      </c>
      <c r="T42" s="23"/>
      <c r="U42" s="22">
        <f t="shared" ref="U42:U50" si="13">I28/$I$36*100</f>
        <v>10.850728630213572</v>
      </c>
      <c r="V42" s="23"/>
      <c r="W42" s="23"/>
      <c r="X42" s="23"/>
      <c r="Y42" s="23"/>
      <c r="Z42" s="22">
        <f t="shared" ref="Z42:Z50" si="14">X28/$X$36*100</f>
        <v>0.95417777234926249</v>
      </c>
      <c r="AA42" s="105"/>
      <c r="AB42" s="105"/>
      <c r="AJ42" s="84"/>
      <c r="AZ42" s="18"/>
      <c r="BA42" s="18"/>
      <c r="BB42" s="18"/>
      <c r="BC42" s="18"/>
      <c r="BD42" s="18"/>
      <c r="BE42" s="18"/>
      <c r="BF42" s="18"/>
      <c r="BG42" s="18"/>
    </row>
    <row r="43" spans="1:59" ht="23.25" customHeight="1" x14ac:dyDescent="0.25">
      <c r="A43" s="16"/>
      <c r="B43" s="63"/>
      <c r="C43" s="91" t="s">
        <v>17</v>
      </c>
      <c r="D43" s="22">
        <f>IFERROR((F29-D29)/ABS(D29)*100,"-")</f>
        <v>-11.467883142708159</v>
      </c>
      <c r="E43" s="22">
        <f>IFERROR((I29-G29)/ABS(G29)*100,"-")</f>
        <v>-30.975437667312583</v>
      </c>
      <c r="F43" s="22">
        <f t="shared" ref="F43:F50" si="15">IFERROR((L29-J29)/ABS(J29)*100,"-")</f>
        <v>-0.47968758623835883</v>
      </c>
      <c r="G43" s="22">
        <f t="shared" ref="G43:G50" si="16">IFERROR((O29-M29)/ABS(M29)*100,"-")</f>
        <v>2.6168719162968848</v>
      </c>
      <c r="H43" s="22">
        <f t="shared" ref="H43:H50" si="17">IFERROR((R29-P29)/ABS(P29)*100,"-")</f>
        <v>9.0452358042697991</v>
      </c>
      <c r="I43" s="22">
        <f>IFERROR((U29-S29)/ABS(S29)*100,"-")</f>
        <v>10.580325357419834</v>
      </c>
      <c r="J43" s="22">
        <f t="shared" si="9"/>
        <v>5.2465726359334077</v>
      </c>
      <c r="K43" s="22">
        <f t="shared" si="10"/>
        <v>0.14575784751052723</v>
      </c>
      <c r="L43" s="22">
        <f t="shared" ref="L43:L50" si="18">IFERROR((F29-E29)/ABS(E29)*100,"-")</f>
        <v>5.560668066456671</v>
      </c>
      <c r="M43" s="22">
        <f>IFERROR((I29-H29)/ABS(H29)*100,"-")</f>
        <v>9.0565265653508114</v>
      </c>
      <c r="N43" s="22">
        <f t="shared" ref="N43:N50" si="19">IFERROR((L29-K29)/ABS(K29)*100,"-")</f>
        <v>1.4863053729699653</v>
      </c>
      <c r="O43" s="22">
        <f t="shared" ref="O43:O50" si="20">IFERROR((O29-N29)/ABS(N29)*100,"-")</f>
        <v>3.505337412866496</v>
      </c>
      <c r="P43" s="22">
        <f t="shared" ref="P43:P50" si="21">IFERROR((R29-Q29)/ABS(Q29)*100,"-")</f>
        <v>-0.82895823059074458</v>
      </c>
      <c r="Q43" s="22">
        <f>IFERROR((U29-T29)/ABS(T29)*100,"-")</f>
        <v>0.77031910582247265</v>
      </c>
      <c r="R43" s="22">
        <f t="shared" si="11"/>
        <v>1.090873695386922</v>
      </c>
      <c r="S43" s="22">
        <f t="shared" si="12"/>
        <v>-5.7228560823174703</v>
      </c>
      <c r="T43" s="22">
        <f t="shared" ref="T43:T50" si="22">F29/$F$36*100</f>
        <v>48.636711837811916</v>
      </c>
      <c r="U43" s="22">
        <f t="shared" si="13"/>
        <v>1.8435216890326387</v>
      </c>
      <c r="V43" s="22">
        <f t="shared" ref="V43:V50" si="23">L29/$L$36*100</f>
        <v>12.341089941520766</v>
      </c>
      <c r="W43" s="22">
        <f t="shared" ref="W43:W50" si="24">O29/$O$36*100</f>
        <v>11.393137982327675</v>
      </c>
      <c r="X43" s="22">
        <f t="shared" ref="X43:X50" si="25">R29/$R$36*100</f>
        <v>53.35266902000032</v>
      </c>
      <c r="Y43" s="22">
        <f t="shared" ref="Y43:Y50" si="26">U29/$U$36*100</f>
        <v>56.138782431784392</v>
      </c>
      <c r="Z43" s="22">
        <f t="shared" si="14"/>
        <v>30.197919310236305</v>
      </c>
      <c r="AA43" s="105"/>
      <c r="AB43" s="105"/>
      <c r="AJ43" s="84"/>
      <c r="AZ43" s="18"/>
      <c r="BA43" s="18"/>
      <c r="BB43" s="18"/>
      <c r="BC43" s="18"/>
      <c r="BD43" s="18"/>
      <c r="BE43" s="18"/>
      <c r="BF43" s="18"/>
      <c r="BG43" s="18"/>
    </row>
    <row r="44" spans="1:59" ht="23.25" customHeight="1" x14ac:dyDescent="0.25">
      <c r="A44" s="16"/>
      <c r="B44" s="63"/>
      <c r="C44" s="91" t="s">
        <v>61</v>
      </c>
      <c r="D44" s="22">
        <f>IFERROR((F30-D30)/ABS(D30)*100,"-")</f>
        <v>-1.6716462165955979</v>
      </c>
      <c r="E44" s="22">
        <f>IFERROR((I30-G30)/ABS(G30)*100,"-")</f>
        <v>15.879497183960343</v>
      </c>
      <c r="F44" s="93">
        <f t="shared" si="15"/>
        <v>10.262989691153672</v>
      </c>
      <c r="G44" s="22">
        <f t="shared" si="16"/>
        <v>15.11583942219637</v>
      </c>
      <c r="H44" s="22">
        <f t="shared" si="17"/>
        <v>-14.90467431389051</v>
      </c>
      <c r="I44" s="22">
        <f>IFERROR((U30-S30)/ABS(S30)*100,"-")</f>
        <v>-3.5175404233090521</v>
      </c>
      <c r="J44" s="22">
        <f t="shared" si="9"/>
        <v>9.6732398161465589</v>
      </c>
      <c r="K44" s="22">
        <f t="shared" si="10"/>
        <v>8.1914760252410872</v>
      </c>
      <c r="L44" s="22">
        <f t="shared" si="18"/>
        <v>0.36603443933009183</v>
      </c>
      <c r="M44" s="22">
        <f>IFERROR((I30-H30)/ABS(H30)*100,"-")</f>
        <v>-8.03415906749699</v>
      </c>
      <c r="N44" s="93">
        <f t="shared" si="19"/>
        <v>5.4721639724523881</v>
      </c>
      <c r="O44" s="22">
        <f t="shared" si="20"/>
        <v>1.5542818806970149</v>
      </c>
      <c r="P44" s="22">
        <f t="shared" si="21"/>
        <v>5.015874170630032</v>
      </c>
      <c r="Q44" s="22">
        <f>IFERROR((U30-T30)/ABS(T30)*100,"-")</f>
        <v>1.0369874986379737</v>
      </c>
      <c r="R44" s="22">
        <f t="shared" si="11"/>
        <v>0.64023569092264232</v>
      </c>
      <c r="S44" s="22">
        <f t="shared" si="12"/>
        <v>6.2816298519633564</v>
      </c>
      <c r="T44" s="22">
        <f t="shared" si="22"/>
        <v>34.430798201035934</v>
      </c>
      <c r="U44" s="22">
        <f t="shared" si="13"/>
        <v>56.130120794827739</v>
      </c>
      <c r="V44" s="22">
        <f t="shared" si="23"/>
        <v>27.323847669939529</v>
      </c>
      <c r="W44" s="22">
        <f t="shared" si="24"/>
        <v>32.784536810617006</v>
      </c>
      <c r="X44" s="22">
        <f t="shared" si="25"/>
        <v>4.503365701195845</v>
      </c>
      <c r="Y44" s="22">
        <f t="shared" si="26"/>
        <v>2.7060691205249143</v>
      </c>
      <c r="Z44" s="22">
        <f t="shared" si="14"/>
        <v>21.755397336212731</v>
      </c>
      <c r="AA44" s="105"/>
      <c r="AB44" s="105"/>
      <c r="AJ44" s="84"/>
      <c r="AZ44" s="18"/>
      <c r="BA44" s="18"/>
      <c r="BB44" s="18"/>
      <c r="BC44" s="18"/>
      <c r="BD44" s="18"/>
      <c r="BE44" s="18"/>
      <c r="BF44" s="18"/>
      <c r="BG44" s="18"/>
    </row>
    <row r="45" spans="1:59" ht="23.25" customHeight="1" x14ac:dyDescent="0.25">
      <c r="A45" s="16"/>
      <c r="B45" s="63"/>
      <c r="C45" s="91" t="s">
        <v>9</v>
      </c>
      <c r="D45" s="22">
        <f>IFERROR((F31-D31)/ABS(D31)*100,"-")</f>
        <v>-1.7981810226296537</v>
      </c>
      <c r="E45" s="22">
        <f>IFERROR((I31-G31)/ABS(G31)*100,"-")</f>
        <v>-13.648265896709798</v>
      </c>
      <c r="F45" s="93">
        <f t="shared" si="15"/>
        <v>13.866280072898709</v>
      </c>
      <c r="G45" s="22">
        <f t="shared" si="16"/>
        <v>9.376650052117613</v>
      </c>
      <c r="H45" s="22">
        <f t="shared" si="17"/>
        <v>7.548633406253205</v>
      </c>
      <c r="I45" s="22" t="str">
        <f>IFERROR((U31-S31)/ABS(S31)*100,"--")</f>
        <v>--</v>
      </c>
      <c r="J45" s="22">
        <f t="shared" si="9"/>
        <v>8.8995709143219184</v>
      </c>
      <c r="K45" s="22">
        <f t="shared" si="10"/>
        <v>18.869124657564239</v>
      </c>
      <c r="L45" s="22">
        <f t="shared" si="18"/>
        <v>-6.0256710261102617E-2</v>
      </c>
      <c r="M45" s="22">
        <f>IFERROR((I31-H31)/ABS(H31)*100,"-")</f>
        <v>19.988260767591825</v>
      </c>
      <c r="N45" s="93">
        <f t="shared" si="19"/>
        <v>0.60491117293326402</v>
      </c>
      <c r="O45" s="22">
        <f t="shared" si="20"/>
        <v>1.2505770590887659</v>
      </c>
      <c r="P45" s="22">
        <f t="shared" si="21"/>
        <v>1.3898258661268774</v>
      </c>
      <c r="Q45" s="22" t="str">
        <f>IFERROR((U31-T31)/ABS(T31)*100,"--")</f>
        <v>--</v>
      </c>
      <c r="R45" s="22">
        <f t="shared" si="11"/>
        <v>2.3899510721539041</v>
      </c>
      <c r="S45" s="22">
        <f t="shared" si="12"/>
        <v>4.7534731555157315</v>
      </c>
      <c r="T45" s="22">
        <f t="shared" si="22"/>
        <v>10.497426775834876</v>
      </c>
      <c r="U45" s="22">
        <f t="shared" si="13"/>
        <v>29.69490029097468</v>
      </c>
      <c r="V45" s="22">
        <f t="shared" si="23"/>
        <v>56.063264265111592</v>
      </c>
      <c r="W45" s="22">
        <f t="shared" si="24"/>
        <v>13.092532066148102</v>
      </c>
      <c r="X45" s="22">
        <f t="shared" si="25"/>
        <v>19.621457610300116</v>
      </c>
      <c r="Y45" s="24">
        <f t="shared" si="26"/>
        <v>0</v>
      </c>
      <c r="Z45" s="22">
        <f t="shared" si="14"/>
        <v>25.887418432999294</v>
      </c>
      <c r="AA45" s="105"/>
      <c r="AB45" s="105"/>
      <c r="AJ45" s="84"/>
      <c r="AZ45" s="18"/>
      <c r="BA45" s="18"/>
      <c r="BB45" s="18"/>
      <c r="BC45" s="18"/>
      <c r="BD45" s="18"/>
      <c r="BE45" s="18"/>
      <c r="BF45" s="18"/>
      <c r="BG45" s="18"/>
    </row>
    <row r="46" spans="1:59" ht="33" customHeight="1" x14ac:dyDescent="0.25">
      <c r="A46" s="16"/>
      <c r="B46" s="69"/>
      <c r="C46" s="91" t="s">
        <v>62</v>
      </c>
      <c r="D46" s="22">
        <f>IFERROR((F32-D32)/ABS(D32)*100,"-")</f>
        <v>27.143501749680375</v>
      </c>
      <c r="E46" s="24" t="str">
        <f>IFERROR((I32-G32)/ABS(G32)*100,"--")</f>
        <v>--</v>
      </c>
      <c r="F46" s="93">
        <f t="shared" si="15"/>
        <v>-17.853850617287694</v>
      </c>
      <c r="G46" s="22">
        <f t="shared" si="16"/>
        <v>0.43097067008438089</v>
      </c>
      <c r="H46" s="22">
        <f t="shared" si="17"/>
        <v>-6.7629484113940412</v>
      </c>
      <c r="I46" s="22">
        <f>IFERROR((U32-S32)/ABS(S32)*100,"-")</f>
        <v>12.911414882073007</v>
      </c>
      <c r="J46" s="22">
        <f t="shared" si="9"/>
        <v>9.3717852364053549</v>
      </c>
      <c r="K46" s="22">
        <f t="shared" si="10"/>
        <v>6.2213268806863141E-2</v>
      </c>
      <c r="L46" s="22">
        <f t="shared" si="18"/>
        <v>-23.403992431181607</v>
      </c>
      <c r="M46" s="24" t="str">
        <f>IFERROR((I32-H32)/ABS(H32)*100,"--")</f>
        <v>--</v>
      </c>
      <c r="N46" s="93">
        <f t="shared" si="19"/>
        <v>-7.2622864248164607</v>
      </c>
      <c r="O46" s="22">
        <f t="shared" si="20"/>
        <v>-0.74119213254728333</v>
      </c>
      <c r="P46" s="22">
        <f t="shared" si="21"/>
        <v>-6.7072349358386534</v>
      </c>
      <c r="Q46" s="22">
        <f>IFERROR((U32-T32)/ABS(T32)*100,"-")</f>
        <v>5.4754068701647416</v>
      </c>
      <c r="R46" s="22">
        <f t="shared" si="11"/>
        <v>3.5321892457535897</v>
      </c>
      <c r="S46" s="22">
        <f t="shared" si="12"/>
        <v>-8.4391603933502175</v>
      </c>
      <c r="T46" s="22">
        <f t="shared" si="22"/>
        <v>0.13243024032002823</v>
      </c>
      <c r="U46" s="24">
        <f t="shared" si="13"/>
        <v>0</v>
      </c>
      <c r="V46" s="106">
        <f t="shared" si="23"/>
        <v>1.9475780753127798E-2</v>
      </c>
      <c r="W46" s="22">
        <f t="shared" si="24"/>
        <v>2.969769289942247</v>
      </c>
      <c r="X46" s="22">
        <f t="shared" si="25"/>
        <v>0.63840036734232708</v>
      </c>
      <c r="Y46" s="22">
        <f t="shared" si="26"/>
        <v>7.099931069079302</v>
      </c>
      <c r="Z46" s="22">
        <f t="shared" si="14"/>
        <v>2.2530807506622996</v>
      </c>
      <c r="AA46" s="105"/>
      <c r="AB46" s="105"/>
      <c r="AJ46" s="84"/>
      <c r="AZ46" s="18"/>
      <c r="BA46" s="18"/>
      <c r="BB46" s="18"/>
      <c r="BC46" s="18"/>
      <c r="BD46" s="18"/>
      <c r="BE46" s="18"/>
      <c r="BF46" s="18"/>
      <c r="BG46" s="18"/>
    </row>
    <row r="47" spans="1:59" ht="23.25" customHeight="1" x14ac:dyDescent="0.25">
      <c r="A47" s="16"/>
      <c r="B47" s="63"/>
      <c r="C47" s="91" t="s">
        <v>63</v>
      </c>
      <c r="D47" s="22">
        <f>IFERROR((F33-D33)/ABS(D33)*100,"0")</f>
        <v>0</v>
      </c>
      <c r="E47" s="22">
        <f>IFERROR((I33-G33)/ABS(G33)*100,"-")</f>
        <v>4.2341371710267195</v>
      </c>
      <c r="F47" s="22">
        <f t="shared" si="15"/>
        <v>12.174556003564268</v>
      </c>
      <c r="G47" s="22">
        <f t="shared" si="16"/>
        <v>12.231364059130682</v>
      </c>
      <c r="H47" s="22">
        <f t="shared" si="17"/>
        <v>11.176144748909373</v>
      </c>
      <c r="I47" s="22">
        <f>IFERROR((U33-S33)/ABS(S33)*100,"-")</f>
        <v>10.602310840099411</v>
      </c>
      <c r="J47" s="22">
        <f t="shared" si="9"/>
        <v>11.021814131188126</v>
      </c>
      <c r="K47" s="22">
        <f t="shared" si="10"/>
        <v>6.9294202586024758</v>
      </c>
      <c r="L47" s="22">
        <f t="shared" si="18"/>
        <v>0</v>
      </c>
      <c r="M47" s="22">
        <f>IFERROR((I33-H33)/ABS(H33)*100,"-")</f>
        <v>-0.57492642316324616</v>
      </c>
      <c r="N47" s="22">
        <f t="shared" si="19"/>
        <v>0.14408918416542088</v>
      </c>
      <c r="O47" s="22">
        <f t="shared" si="20"/>
        <v>5.3593449559668374</v>
      </c>
      <c r="P47" s="22">
        <f t="shared" si="21"/>
        <v>3.3423775094756936</v>
      </c>
      <c r="Q47" s="22">
        <f>IFERROR((U33-T33)/ABS(T33)*100,"-")</f>
        <v>2.3168031006020917</v>
      </c>
      <c r="R47" s="22">
        <f t="shared" si="11"/>
        <v>3.378412191331464</v>
      </c>
      <c r="S47" s="22">
        <f t="shared" si="12"/>
        <v>6.226523528980537</v>
      </c>
      <c r="T47" s="22">
        <f t="shared" si="22"/>
        <v>4.8212445513384354</v>
      </c>
      <c r="U47" s="22">
        <f t="shared" si="13"/>
        <v>0.68283117886667999</v>
      </c>
      <c r="V47" s="22">
        <f t="shared" si="23"/>
        <v>1.3456187238130384</v>
      </c>
      <c r="W47" s="22">
        <f t="shared" si="24"/>
        <v>33.826733084983431</v>
      </c>
      <c r="X47" s="22">
        <f t="shared" si="25"/>
        <v>20.855791283027113</v>
      </c>
      <c r="Y47" s="22">
        <f t="shared" si="26"/>
        <v>24.498264296696423</v>
      </c>
      <c r="Z47" s="22">
        <f t="shared" si="14"/>
        <v>14.54980877263165</v>
      </c>
      <c r="AA47" s="105"/>
      <c r="AB47" s="105"/>
      <c r="AJ47" s="84"/>
      <c r="AZ47" s="18"/>
      <c r="BA47" s="18"/>
      <c r="BB47" s="18"/>
      <c r="BC47" s="18"/>
      <c r="BD47" s="18"/>
      <c r="BE47" s="18"/>
      <c r="BF47" s="18"/>
      <c r="BG47" s="18"/>
    </row>
    <row r="48" spans="1:59" ht="23.25" customHeight="1" x14ac:dyDescent="0.25">
      <c r="A48" s="16"/>
      <c r="B48" s="63"/>
      <c r="C48" s="95" t="s">
        <v>64</v>
      </c>
      <c r="D48" s="22">
        <f>IFERROR((F34-D34)/ABS(D34)*100,"-")</f>
        <v>-19.749388917556779</v>
      </c>
      <c r="E48" s="22" t="str">
        <f>IFERROR((I34-G34)/ABS(G34)*100,"-")</f>
        <v>-</v>
      </c>
      <c r="F48" s="22">
        <f t="shared" si="15"/>
        <v>0.30555001204333682</v>
      </c>
      <c r="G48" s="22">
        <f t="shared" si="16"/>
        <v>-13.045302756485217</v>
      </c>
      <c r="H48" s="22">
        <f t="shared" si="17"/>
        <v>28.843972890650672</v>
      </c>
      <c r="I48" s="22">
        <f>IFERROR((U34-S34)/ABS(S34)*100,"-")</f>
        <v>24.881583671944892</v>
      </c>
      <c r="J48" s="22">
        <f t="shared" si="9"/>
        <v>7.4464159102613419</v>
      </c>
      <c r="K48" s="22">
        <f t="shared" si="10"/>
        <v>-9.0486481731918769</v>
      </c>
      <c r="L48" s="22">
        <f t="shared" si="18"/>
        <v>-10.381072156597989</v>
      </c>
      <c r="M48" s="22">
        <f>IFERROR((I34-H34)/ABS(H34)*100,"-")</f>
        <v>52.922981227586341</v>
      </c>
      <c r="N48" s="22">
        <f t="shared" si="19"/>
        <v>-9.2538935081929949</v>
      </c>
      <c r="O48" s="22">
        <f t="shared" si="20"/>
        <v>-4.238996267561868</v>
      </c>
      <c r="P48" s="22">
        <f t="shared" si="21"/>
        <v>23.380457211872947</v>
      </c>
      <c r="Q48" s="22">
        <f>IFERROR((U34-T34)/ABS(T34)*100,"-")</f>
        <v>-29.104852612042265</v>
      </c>
      <c r="R48" s="22">
        <f t="shared" si="11"/>
        <v>-7.6117663711539052</v>
      </c>
      <c r="S48" s="22">
        <f t="shared" si="12"/>
        <v>-16.195557267778117</v>
      </c>
      <c r="T48" s="22">
        <f t="shared" si="22"/>
        <v>1.8487788883783515E-3</v>
      </c>
      <c r="U48" s="22">
        <f t="shared" si="13"/>
        <v>2.270121988918215E-2</v>
      </c>
      <c r="V48" s="22">
        <f t="shared" si="23"/>
        <v>0.27167042196026697</v>
      </c>
      <c r="W48" s="22">
        <f t="shared" si="24"/>
        <v>2.3980556457012366E-2</v>
      </c>
      <c r="X48" s="22">
        <f t="shared" si="25"/>
        <v>0.12974846246557079</v>
      </c>
      <c r="Y48" s="22">
        <f t="shared" si="26"/>
        <v>5.5324753039624676E-2</v>
      </c>
      <c r="Z48" s="22">
        <f t="shared" si="14"/>
        <v>0.124674683748874</v>
      </c>
      <c r="AA48" s="105"/>
      <c r="AB48" s="105"/>
      <c r="AJ48" s="84"/>
      <c r="AZ48" s="18"/>
      <c r="BA48" s="18"/>
      <c r="BB48" s="18"/>
      <c r="BC48" s="18"/>
      <c r="BD48" s="18"/>
      <c r="BE48" s="18"/>
      <c r="BF48" s="18"/>
      <c r="BG48" s="18"/>
    </row>
    <row r="49" spans="1:59" ht="23.25" customHeight="1" x14ac:dyDescent="0.25">
      <c r="A49" s="16"/>
      <c r="B49" s="63"/>
      <c r="C49" s="91" t="s">
        <v>65</v>
      </c>
      <c r="D49" s="22">
        <f>IFERROR((F35-D35)/ABS(D35)*100,"-")</f>
        <v>20.704688701201977</v>
      </c>
      <c r="E49" s="22">
        <f>IFERROR((I35-G35)/ABS(G35)*100,"-")</f>
        <v>2.1063118992285648</v>
      </c>
      <c r="F49" s="22">
        <f t="shared" si="15"/>
        <v>12.376938502917689</v>
      </c>
      <c r="G49" s="22">
        <f t="shared" si="16"/>
        <v>1.6404403311373099</v>
      </c>
      <c r="H49" s="22">
        <f t="shared" si="17"/>
        <v>4.7785423116806802</v>
      </c>
      <c r="I49" s="22">
        <f>IFERROR((U35-S35)/ABS(S35)*100,"-")</f>
        <v>42.596439436249462</v>
      </c>
      <c r="J49" s="22">
        <f t="shared" si="9"/>
        <v>23.725689748005991</v>
      </c>
      <c r="K49" s="22">
        <f t="shared" si="10"/>
        <v>-6.7240371095337137</v>
      </c>
      <c r="L49" s="22">
        <f t="shared" si="18"/>
        <v>29.34030661708098</v>
      </c>
      <c r="M49" s="22">
        <f>IFERROR((I35-H35)/ABS(H35)*100,"-")</f>
        <v>11.585122692022368</v>
      </c>
      <c r="N49" s="22">
        <f t="shared" si="19"/>
        <v>-2.7955455686599739</v>
      </c>
      <c r="O49" s="22">
        <f t="shared" si="20"/>
        <v>8.6893051070694547</v>
      </c>
      <c r="P49" s="22">
        <f t="shared" si="21"/>
        <v>1.6858141437124334</v>
      </c>
      <c r="Q49" s="22">
        <f>IFERROR((U35-T35)/ABS(T35)*100,"-")</f>
        <v>16.100627421378661</v>
      </c>
      <c r="R49" s="22">
        <f t="shared" si="11"/>
        <v>10.12346061298223</v>
      </c>
      <c r="S49" s="22">
        <f t="shared" si="12"/>
        <v>7.6761633169247414</v>
      </c>
      <c r="T49" s="22">
        <f t="shared" si="22"/>
        <v>1.4795396147704154</v>
      </c>
      <c r="U49" s="22">
        <f t="shared" si="13"/>
        <v>0.77519619619550439</v>
      </c>
      <c r="V49" s="22">
        <f t="shared" si="23"/>
        <v>2.6350331969016687</v>
      </c>
      <c r="W49" s="22">
        <f t="shared" si="24"/>
        <v>5.9093102095245209</v>
      </c>
      <c r="X49" s="22">
        <f t="shared" si="25"/>
        <v>0.89856755566869018</v>
      </c>
      <c r="Y49" s="22">
        <f t="shared" si="26"/>
        <v>9.5016283288753396</v>
      </c>
      <c r="Z49" s="22">
        <f t="shared" si="14"/>
        <v>4.277522941159587</v>
      </c>
      <c r="AA49" s="105"/>
      <c r="AB49" s="105"/>
      <c r="AJ49" s="84"/>
      <c r="AZ49" s="18"/>
      <c r="BA49" s="18"/>
      <c r="BB49" s="18"/>
      <c r="BC49" s="18"/>
      <c r="BD49" s="18"/>
      <c r="BE49" s="18"/>
      <c r="BF49" s="18"/>
      <c r="BG49" s="18"/>
    </row>
    <row r="50" spans="1:59" ht="23.25" customHeight="1" x14ac:dyDescent="0.25">
      <c r="A50" s="16"/>
      <c r="B50" s="63"/>
      <c r="C50" s="91" t="s">
        <v>66</v>
      </c>
      <c r="D50" s="27">
        <f>IFERROR((F36-D36)/ABS(D36)*100,"-")</f>
        <v>-6.3635763206309575</v>
      </c>
      <c r="E50" s="27">
        <f>IFERROR((I36-G36)/ABS(G36)*100,"-")</f>
        <v>3.0178086244266948</v>
      </c>
      <c r="F50" s="27">
        <f t="shared" si="15"/>
        <v>10.795726736205259</v>
      </c>
      <c r="G50" s="27">
        <f t="shared" si="16"/>
        <v>10.508160302349605</v>
      </c>
      <c r="H50" s="27">
        <f t="shared" si="17"/>
        <v>7.6823457259864627</v>
      </c>
      <c r="I50" s="27">
        <f>IFERROR((U36-S36)/ABS(S36)*100,"-")</f>
        <v>12.717113532239891</v>
      </c>
      <c r="J50" s="27">
        <f t="shared" si="9"/>
        <v>8.7749367105803326</v>
      </c>
      <c r="K50" s="27">
        <f t="shared" si="10"/>
        <v>11.719285244078844</v>
      </c>
      <c r="L50" s="27">
        <f t="shared" si="18"/>
        <v>3.0675449986105754</v>
      </c>
      <c r="M50" s="27">
        <f>IFERROR((I36-H36)/ABS(H36)*100,"-")</f>
        <v>0.39389635424128605</v>
      </c>
      <c r="N50" s="27">
        <f t="shared" si="19"/>
        <v>1.8665927999336487</v>
      </c>
      <c r="O50" s="27">
        <f t="shared" si="20"/>
        <v>3.3262605653266655</v>
      </c>
      <c r="P50" s="27">
        <f t="shared" si="21"/>
        <v>0.71123541247422417</v>
      </c>
      <c r="Q50" s="27">
        <f>IFERROR((U36-T36)/ABS(T36)*100,"-")</f>
        <v>2.7486980796495484</v>
      </c>
      <c r="R50" s="27">
        <f t="shared" si="11"/>
        <v>2.0550331933384043</v>
      </c>
      <c r="S50" s="27">
        <f t="shared" si="12"/>
        <v>5.361971054483643</v>
      </c>
      <c r="T50" s="27">
        <f t="shared" si="22"/>
        <v>100</v>
      </c>
      <c r="U50" s="27">
        <f t="shared" si="13"/>
        <v>100</v>
      </c>
      <c r="V50" s="27">
        <f t="shared" si="23"/>
        <v>100</v>
      </c>
      <c r="W50" s="27">
        <f t="shared" si="24"/>
        <v>100</v>
      </c>
      <c r="X50" s="27">
        <f t="shared" si="25"/>
        <v>100</v>
      </c>
      <c r="Y50" s="27">
        <f t="shared" si="26"/>
        <v>100</v>
      </c>
      <c r="Z50" s="27">
        <f t="shared" si="14"/>
        <v>100</v>
      </c>
      <c r="AA50" s="105"/>
      <c r="AB50" s="105"/>
      <c r="AE50" s="107"/>
      <c r="AJ50" s="84"/>
      <c r="AZ50" s="18"/>
      <c r="BA50" s="18"/>
      <c r="BB50" s="18"/>
      <c r="BC50" s="18"/>
      <c r="BD50" s="18"/>
      <c r="BE50" s="18"/>
      <c r="BF50" s="18"/>
      <c r="BG50" s="18"/>
    </row>
    <row r="51" spans="1:59" ht="20.100000000000001" customHeight="1" x14ac:dyDescent="0.25">
      <c r="A51" s="16"/>
      <c r="B51" s="76"/>
      <c r="C51" s="76"/>
      <c r="D51" s="39"/>
      <c r="E51" s="39"/>
      <c r="F51" s="39"/>
      <c r="G51" s="39"/>
      <c r="H51" s="39"/>
      <c r="I51" s="108"/>
      <c r="J51" s="108"/>
      <c r="K51" s="39"/>
      <c r="L51" s="39"/>
      <c r="M51" s="39"/>
      <c r="N51" s="39"/>
      <c r="O51" s="39"/>
      <c r="P51" s="39"/>
      <c r="Q51" s="39"/>
      <c r="R51" s="39"/>
      <c r="S51" s="105"/>
      <c r="T51" s="105"/>
    </row>
    <row r="52" spans="1:59" x14ac:dyDescent="0.25">
      <c r="A52" s="16"/>
      <c r="B52" s="76"/>
      <c r="C52" s="76"/>
      <c r="D52" s="39"/>
      <c r="E52" s="39"/>
      <c r="F52" s="39"/>
      <c r="G52" s="39"/>
      <c r="H52" s="39"/>
      <c r="I52" s="108"/>
      <c r="J52" s="108"/>
      <c r="K52" s="39"/>
      <c r="L52" s="39"/>
      <c r="M52" s="39"/>
      <c r="N52" s="39"/>
      <c r="O52" s="39"/>
      <c r="P52" s="39"/>
      <c r="Q52" s="39"/>
      <c r="R52" s="39"/>
      <c r="S52" s="105"/>
      <c r="T52" s="109"/>
      <c r="U52" s="110"/>
    </row>
    <row r="53" spans="1:59" s="1" customFormat="1" ht="21.75" x14ac:dyDescent="0.4">
      <c r="A53" s="60">
        <v>2.2999999999999998</v>
      </c>
      <c r="B53" s="5" t="s">
        <v>68</v>
      </c>
      <c r="C53" s="5"/>
      <c r="D53" s="5"/>
      <c r="E53" s="5"/>
      <c r="F53" s="111"/>
      <c r="G53" s="111"/>
      <c r="H53" s="111"/>
      <c r="I53" s="112"/>
      <c r="J53" s="113"/>
      <c r="K53" s="80"/>
      <c r="L53" s="61"/>
      <c r="M53" s="61"/>
      <c r="N53" s="61"/>
      <c r="O53" s="61"/>
      <c r="P53" s="61"/>
      <c r="Q53" s="61"/>
      <c r="R53" s="61"/>
      <c r="S53" s="61"/>
      <c r="T53" s="61"/>
      <c r="U53" s="61"/>
      <c r="V53" s="61"/>
      <c r="W53" s="61"/>
      <c r="X53" s="61"/>
      <c r="Y53" s="61"/>
      <c r="Z53" s="61"/>
      <c r="AA53" s="61"/>
      <c r="AB53" s="84"/>
      <c r="AC53" s="61"/>
      <c r="AD53" s="61"/>
      <c r="AE53" s="61"/>
      <c r="AF53" s="61"/>
      <c r="AG53" s="61"/>
      <c r="AH53" s="61"/>
      <c r="AI53" s="61"/>
      <c r="AJ53" s="61"/>
      <c r="AK53" s="61"/>
      <c r="AL53" s="61"/>
      <c r="AM53" s="61"/>
      <c r="AN53" s="61"/>
      <c r="AO53" s="61"/>
      <c r="AP53" s="61"/>
      <c r="AQ53" s="61"/>
      <c r="AR53" s="61"/>
      <c r="AS53" s="61"/>
      <c r="AT53" s="61"/>
      <c r="AU53" s="61"/>
      <c r="AV53" s="61"/>
      <c r="AW53" s="61"/>
      <c r="AX53" s="61"/>
      <c r="AY53" s="61"/>
    </row>
    <row r="54" spans="1:59" s="85" customFormat="1" ht="15.95" customHeight="1" x14ac:dyDescent="0.25">
      <c r="A54" s="82"/>
      <c r="B54" s="83"/>
      <c r="C54" s="83"/>
      <c r="D54" s="84"/>
      <c r="E54" s="114"/>
      <c r="F54" s="114"/>
      <c r="G54" s="114"/>
      <c r="H54" s="114"/>
      <c r="I54" s="84"/>
      <c r="J54" s="84"/>
      <c r="K54" s="84"/>
      <c r="L54" s="84"/>
      <c r="M54" s="84"/>
      <c r="N54" s="84"/>
      <c r="O54" s="84"/>
      <c r="P54" s="84"/>
      <c r="Q54" s="84"/>
      <c r="R54" s="84"/>
      <c r="S54" s="84"/>
      <c r="T54" s="18"/>
      <c r="U54" s="18"/>
      <c r="V54" s="84"/>
      <c r="W54" s="84"/>
      <c r="X54" s="84"/>
      <c r="Y54" s="84"/>
      <c r="Z54" s="84"/>
      <c r="AA54" s="84"/>
      <c r="AB54" s="84"/>
      <c r="AC54" s="84"/>
      <c r="AD54" s="84"/>
      <c r="AE54" s="84"/>
      <c r="AF54" s="84"/>
      <c r="AG54" s="84"/>
      <c r="AH54" s="84"/>
      <c r="AI54" s="84"/>
      <c r="AJ54" s="84"/>
      <c r="AK54" s="84"/>
      <c r="AL54" s="84"/>
      <c r="AM54" s="84"/>
      <c r="AN54" s="84"/>
      <c r="AO54" s="84"/>
      <c r="AP54" s="84"/>
      <c r="AQ54" s="84"/>
      <c r="AR54" s="84"/>
      <c r="AS54" s="84"/>
      <c r="AT54" s="84"/>
      <c r="AU54" s="84"/>
      <c r="AV54" s="84"/>
      <c r="AW54" s="84"/>
      <c r="AX54" s="84"/>
      <c r="AY54" s="84"/>
    </row>
    <row r="55" spans="1:59" ht="20.100000000000001" customHeight="1" x14ac:dyDescent="0.35">
      <c r="A55" s="16"/>
      <c r="B55" s="115"/>
      <c r="C55" s="115"/>
      <c r="D55" s="233" t="s">
        <v>6</v>
      </c>
      <c r="E55" s="234"/>
      <c r="F55" s="234"/>
      <c r="G55" s="234"/>
      <c r="H55" s="234"/>
      <c r="I55" s="234"/>
      <c r="J55" s="234"/>
      <c r="K55" s="234"/>
      <c r="L55" s="234"/>
      <c r="M55" s="234"/>
      <c r="N55" s="234"/>
      <c r="O55" s="234"/>
      <c r="P55" s="234"/>
      <c r="Q55" s="234"/>
      <c r="R55" s="234"/>
      <c r="S55" s="234"/>
      <c r="T55" s="234"/>
      <c r="U55" s="234"/>
      <c r="V55" s="234"/>
      <c r="W55" s="234"/>
      <c r="X55" s="234"/>
      <c r="Y55" s="234"/>
      <c r="Z55" s="234"/>
      <c r="AA55" s="235"/>
      <c r="AB55" s="18"/>
      <c r="AE55" s="62"/>
      <c r="AJ55" s="84"/>
      <c r="AZ55" s="18"/>
      <c r="BA55" s="18"/>
      <c r="BB55" s="18"/>
      <c r="BC55" s="18"/>
      <c r="BD55" s="18"/>
      <c r="BE55" s="18"/>
      <c r="BF55" s="18"/>
      <c r="BG55" s="18"/>
    </row>
    <row r="56" spans="1:59" ht="20.100000000000001" customHeight="1" x14ac:dyDescent="0.25">
      <c r="A56" s="16"/>
      <c r="B56" s="116"/>
      <c r="C56" s="117"/>
      <c r="D56" s="227" t="s">
        <v>7</v>
      </c>
      <c r="E56" s="229"/>
      <c r="F56" s="228"/>
      <c r="G56" s="227" t="s">
        <v>10</v>
      </c>
      <c r="H56" s="229"/>
      <c r="I56" s="228"/>
      <c r="J56" s="227" t="s">
        <v>11</v>
      </c>
      <c r="K56" s="229"/>
      <c r="L56" s="228"/>
      <c r="M56" s="227" t="s">
        <v>12</v>
      </c>
      <c r="N56" s="229"/>
      <c r="O56" s="228"/>
      <c r="P56" s="227" t="s">
        <v>13</v>
      </c>
      <c r="Q56" s="229"/>
      <c r="R56" s="228"/>
      <c r="S56" s="227" t="s">
        <v>14</v>
      </c>
      <c r="T56" s="229"/>
      <c r="U56" s="228"/>
      <c r="V56" s="227" t="s">
        <v>22</v>
      </c>
      <c r="W56" s="229"/>
      <c r="X56" s="228"/>
      <c r="Y56" s="227" t="s">
        <v>15</v>
      </c>
      <c r="Z56" s="229"/>
      <c r="AA56" s="228"/>
      <c r="AB56" s="18"/>
      <c r="AJ56" s="84"/>
      <c r="AZ56" s="18"/>
      <c r="BA56" s="18"/>
      <c r="BB56" s="18"/>
      <c r="BC56" s="18"/>
      <c r="BD56" s="18"/>
      <c r="BE56" s="18"/>
      <c r="BF56" s="18"/>
      <c r="BG56" s="18"/>
    </row>
    <row r="57" spans="1:59" ht="23.25" customHeight="1" x14ac:dyDescent="0.25">
      <c r="A57" s="16"/>
      <c r="B57" s="87" t="s">
        <v>53</v>
      </c>
      <c r="C57" s="88"/>
      <c r="D57" s="118" t="s">
        <v>1</v>
      </c>
      <c r="E57" s="118" t="s">
        <v>4</v>
      </c>
      <c r="F57" s="89" t="s">
        <v>5</v>
      </c>
      <c r="G57" s="118" t="s">
        <v>1</v>
      </c>
      <c r="H57" s="118" t="s">
        <v>4</v>
      </c>
      <c r="I57" s="89" t="s">
        <v>5</v>
      </c>
      <c r="J57" s="118" t="s">
        <v>1</v>
      </c>
      <c r="K57" s="118" t="s">
        <v>4</v>
      </c>
      <c r="L57" s="89" t="s">
        <v>5</v>
      </c>
      <c r="M57" s="118" t="s">
        <v>1</v>
      </c>
      <c r="N57" s="118" t="s">
        <v>4</v>
      </c>
      <c r="O57" s="89" t="s">
        <v>5</v>
      </c>
      <c r="P57" s="118" t="s">
        <v>1</v>
      </c>
      <c r="Q57" s="118" t="s">
        <v>4</v>
      </c>
      <c r="R57" s="89" t="s">
        <v>5</v>
      </c>
      <c r="S57" s="118" t="s">
        <v>1</v>
      </c>
      <c r="T57" s="118" t="s">
        <v>4</v>
      </c>
      <c r="U57" s="89" t="s">
        <v>5</v>
      </c>
      <c r="V57" s="118" t="s">
        <v>1</v>
      </c>
      <c r="W57" s="118" t="s">
        <v>4</v>
      </c>
      <c r="X57" s="89" t="s">
        <v>5</v>
      </c>
      <c r="Y57" s="118" t="s">
        <v>1</v>
      </c>
      <c r="Z57" s="118" t="s">
        <v>4</v>
      </c>
      <c r="AA57" s="89" t="s">
        <v>5</v>
      </c>
      <c r="AB57" s="18"/>
      <c r="AJ57" s="84"/>
      <c r="AZ57" s="18"/>
      <c r="BA57" s="18"/>
      <c r="BB57" s="18"/>
      <c r="BC57" s="18"/>
      <c r="BD57" s="18"/>
      <c r="BE57" s="18"/>
      <c r="BF57" s="18"/>
      <c r="BG57" s="18"/>
    </row>
    <row r="58" spans="1:59" ht="23.25" customHeight="1" x14ac:dyDescent="0.25">
      <c r="A58" s="16"/>
      <c r="B58" s="63"/>
      <c r="C58" s="91" t="s">
        <v>60</v>
      </c>
      <c r="D58" s="23"/>
      <c r="E58" s="23"/>
      <c r="F58" s="23"/>
      <c r="G58" s="22">
        <v>205.43063241366002</v>
      </c>
      <c r="H58" s="22">
        <v>209.33390487595</v>
      </c>
      <c r="I58" s="22">
        <v>209.67916509304001</v>
      </c>
      <c r="J58" s="23"/>
      <c r="K58" s="23"/>
      <c r="L58" s="23"/>
      <c r="M58" s="23"/>
      <c r="N58" s="23"/>
      <c r="O58" s="23"/>
      <c r="P58" s="23"/>
      <c r="Q58" s="23"/>
      <c r="R58" s="23"/>
      <c r="S58" s="23"/>
      <c r="T58" s="23"/>
      <c r="U58" s="23"/>
      <c r="V58" s="22">
        <v>205.43063241366002</v>
      </c>
      <c r="W58" s="22">
        <v>209.33390487595</v>
      </c>
      <c r="X58" s="22">
        <v>209.67916509304001</v>
      </c>
      <c r="Y58" s="22">
        <v>207.38628428139003</v>
      </c>
      <c r="Z58" s="22">
        <v>212.58691752812999</v>
      </c>
      <c r="AA58" s="22">
        <v>213.39149517748001</v>
      </c>
      <c r="AB58" s="18"/>
      <c r="AD58" s="92"/>
      <c r="AE58" s="92"/>
      <c r="AF58" s="92"/>
      <c r="AJ58" s="84"/>
      <c r="AZ58" s="18"/>
      <c r="BA58" s="18"/>
      <c r="BB58" s="18"/>
      <c r="BC58" s="18"/>
      <c r="BD58" s="18"/>
      <c r="BE58" s="18"/>
      <c r="BF58" s="18"/>
      <c r="BG58" s="18"/>
    </row>
    <row r="59" spans="1:59" ht="23.25" customHeight="1" x14ac:dyDescent="0.25">
      <c r="A59" s="16"/>
      <c r="B59" s="63"/>
      <c r="C59" s="91" t="s">
        <v>17</v>
      </c>
      <c r="D59" s="23"/>
      <c r="E59" s="23"/>
      <c r="F59" s="23"/>
      <c r="G59" s="22">
        <v>5319.3210985294791</v>
      </c>
      <c r="H59" s="22">
        <v>4935.7728668044201</v>
      </c>
      <c r="I59" s="22">
        <v>4999.452323197519</v>
      </c>
      <c r="J59" s="22">
        <v>18336.277445986401</v>
      </c>
      <c r="K59" s="22">
        <v>19717.935412355757</v>
      </c>
      <c r="L59" s="22">
        <v>19873.069395858856</v>
      </c>
      <c r="M59" s="119"/>
      <c r="N59" s="119"/>
      <c r="O59" s="120"/>
      <c r="P59" s="23"/>
      <c r="Q59" s="23"/>
      <c r="R59" s="23"/>
      <c r="S59" s="23"/>
      <c r="T59" s="23"/>
      <c r="U59" s="23"/>
      <c r="V59" s="22">
        <v>23655.59854451588</v>
      </c>
      <c r="W59" s="22">
        <v>24653.708279160179</v>
      </c>
      <c r="X59" s="22">
        <v>24872.521719056374</v>
      </c>
      <c r="Y59" s="22">
        <v>909.16596096477645</v>
      </c>
      <c r="Z59" s="22">
        <v>927.78653988977578</v>
      </c>
      <c r="AA59" s="22">
        <v>964.3815654500587</v>
      </c>
      <c r="AB59" s="18"/>
      <c r="AD59" s="92"/>
      <c r="AE59" s="92"/>
      <c r="AF59" s="92"/>
      <c r="AJ59" s="84"/>
      <c r="AZ59" s="18"/>
      <c r="BA59" s="18"/>
      <c r="BB59" s="18"/>
      <c r="BC59" s="18"/>
      <c r="BD59" s="18"/>
      <c r="BE59" s="18"/>
      <c r="BF59" s="18"/>
      <c r="BG59" s="18"/>
    </row>
    <row r="60" spans="1:59" ht="23.25" customHeight="1" x14ac:dyDescent="0.25">
      <c r="A60" s="16"/>
      <c r="B60" s="63"/>
      <c r="C60" s="91" t="s">
        <v>61</v>
      </c>
      <c r="D60" s="22">
        <v>11910.425058069033</v>
      </c>
      <c r="E60" s="22">
        <v>12502.497086600308</v>
      </c>
      <c r="F60" s="22">
        <v>12705.426208069026</v>
      </c>
      <c r="G60" s="22">
        <v>581.91543682126962</v>
      </c>
      <c r="H60" s="22">
        <v>660.92879596761009</v>
      </c>
      <c r="I60" s="22">
        <v>790.33347822827</v>
      </c>
      <c r="J60" s="22">
        <v>740.47815020825385</v>
      </c>
      <c r="K60" s="22">
        <v>710.72501512876545</v>
      </c>
      <c r="L60" s="22">
        <v>750.18340737108701</v>
      </c>
      <c r="M60" s="22">
        <v>498.00543475775982</v>
      </c>
      <c r="N60" s="22">
        <v>468.78550655412437</v>
      </c>
      <c r="O60" s="22">
        <v>488.55149289345331</v>
      </c>
      <c r="P60" s="22">
        <v>1979.6872470546364</v>
      </c>
      <c r="Q60" s="22">
        <v>1966.5085086406491</v>
      </c>
      <c r="R60" s="22">
        <v>1972.6858822220097</v>
      </c>
      <c r="S60" s="22">
        <v>6.9274906696451755E-2</v>
      </c>
      <c r="T60" s="22">
        <v>5.1172182035009867E-2</v>
      </c>
      <c r="U60" s="22">
        <v>4.2473751826084545E-2</v>
      </c>
      <c r="V60" s="22">
        <v>15710.58060181765</v>
      </c>
      <c r="W60" s="22">
        <v>16309.496085073491</v>
      </c>
      <c r="X60" s="22">
        <v>16707.222942535675</v>
      </c>
      <c r="Y60" s="22">
        <v>3720.2678368990632</v>
      </c>
      <c r="Z60" s="22">
        <v>4673.4238658788599</v>
      </c>
      <c r="AA60" s="22">
        <v>4563.5963302005875</v>
      </c>
      <c r="AB60" s="18"/>
      <c r="AD60" s="92"/>
      <c r="AE60" s="92"/>
      <c r="AF60" s="92"/>
      <c r="AJ60" s="84"/>
      <c r="AZ60" s="18"/>
      <c r="BA60" s="18"/>
      <c r="BB60" s="18"/>
      <c r="BC60" s="18"/>
      <c r="BD60" s="18"/>
      <c r="BE60" s="18"/>
      <c r="BF60" s="18"/>
      <c r="BG60" s="18"/>
    </row>
    <row r="61" spans="1:59" ht="23.25" customHeight="1" x14ac:dyDescent="0.25">
      <c r="A61" s="16"/>
      <c r="B61" s="63"/>
      <c r="C61" s="91" t="s">
        <v>9</v>
      </c>
      <c r="D61" s="22">
        <v>2121.8782942651901</v>
      </c>
      <c r="E61" s="22">
        <v>2310.27015917981</v>
      </c>
      <c r="F61" s="22">
        <v>2421.1584715538702</v>
      </c>
      <c r="G61" s="22">
        <v>304.999999962</v>
      </c>
      <c r="H61" s="22">
        <v>640.18170307110995</v>
      </c>
      <c r="I61" s="22">
        <v>379.3386547723</v>
      </c>
      <c r="J61" s="22">
        <v>1097.9818908462826</v>
      </c>
      <c r="K61" s="22">
        <v>1533.910426805392</v>
      </c>
      <c r="L61" s="22">
        <v>1834.887422774781</v>
      </c>
      <c r="M61" s="22">
        <v>1230.6659241760544</v>
      </c>
      <c r="N61" s="22">
        <v>1208.2147274599574</v>
      </c>
      <c r="O61" s="22">
        <v>1199.7142112448666</v>
      </c>
      <c r="P61" s="22">
        <v>11327.086877583917</v>
      </c>
      <c r="Q61" s="22">
        <v>12564.861962969477</v>
      </c>
      <c r="R61" s="22">
        <v>12742.466087848057</v>
      </c>
      <c r="S61" s="22">
        <v>4870.7094285352887</v>
      </c>
      <c r="T61" s="22">
        <v>5365.9411130081153</v>
      </c>
      <c r="U61" s="22">
        <v>5510.153392931612</v>
      </c>
      <c r="V61" s="22">
        <v>20953.322415368733</v>
      </c>
      <c r="W61" s="22">
        <v>23623.380092493862</v>
      </c>
      <c r="X61" s="22">
        <v>24087.718241125483</v>
      </c>
      <c r="Y61" s="22">
        <v>5352.8399608301406</v>
      </c>
      <c r="Z61" s="22">
        <v>4798.3004579200642</v>
      </c>
      <c r="AA61" s="22">
        <v>5180.1806324365516</v>
      </c>
      <c r="AB61" s="18"/>
      <c r="AD61" s="92"/>
      <c r="AE61" s="92"/>
      <c r="AF61" s="92"/>
      <c r="AJ61" s="84"/>
      <c r="AZ61" s="18"/>
      <c r="BA61" s="18"/>
      <c r="BB61" s="18"/>
      <c r="BC61" s="18"/>
      <c r="BD61" s="18"/>
      <c r="BE61" s="18"/>
      <c r="BF61" s="18"/>
      <c r="BG61" s="18"/>
    </row>
    <row r="62" spans="1:59" ht="33" customHeight="1" x14ac:dyDescent="0.25">
      <c r="A62" s="16"/>
      <c r="B62" s="69"/>
      <c r="C62" s="91" t="s">
        <v>62</v>
      </c>
      <c r="D62" s="23"/>
      <c r="E62" s="23"/>
      <c r="F62" s="23"/>
      <c r="G62" s="23"/>
      <c r="H62" s="23"/>
      <c r="I62" s="23"/>
      <c r="J62" s="23"/>
      <c r="K62" s="23"/>
      <c r="L62" s="23"/>
      <c r="M62" s="22">
        <v>1704.1908991695784</v>
      </c>
      <c r="N62" s="22">
        <v>1814.7150101772904</v>
      </c>
      <c r="O62" s="22">
        <v>1872.7242048068749</v>
      </c>
      <c r="P62" s="23"/>
      <c r="Q62" s="23"/>
      <c r="R62" s="23"/>
      <c r="S62" s="23"/>
      <c r="T62" s="23"/>
      <c r="U62" s="23"/>
      <c r="V62" s="22">
        <v>1704.1908991695784</v>
      </c>
      <c r="W62" s="22">
        <v>1814.7150101772904</v>
      </c>
      <c r="X62" s="22">
        <v>1872.7242048068749</v>
      </c>
      <c r="Y62" s="22">
        <v>64.484900348974904</v>
      </c>
      <c r="Z62" s="22">
        <v>54.758516790840261</v>
      </c>
      <c r="AA62" s="22">
        <v>59.056889119981989</v>
      </c>
      <c r="AB62" s="18"/>
      <c r="AD62" s="92"/>
      <c r="AE62" s="92"/>
      <c r="AF62" s="92"/>
      <c r="AJ62" s="84"/>
      <c r="AZ62" s="18"/>
      <c r="BA62" s="18"/>
      <c r="BB62" s="18"/>
      <c r="BC62" s="18"/>
      <c r="BD62" s="18"/>
      <c r="BE62" s="18"/>
      <c r="BF62" s="18"/>
      <c r="BG62" s="18"/>
    </row>
    <row r="63" spans="1:59" ht="23.25" customHeight="1" x14ac:dyDescent="0.25">
      <c r="A63" s="16"/>
      <c r="B63" s="63"/>
      <c r="C63" s="91" t="s">
        <v>63</v>
      </c>
      <c r="D63" s="119"/>
      <c r="E63" s="119"/>
      <c r="F63" s="119"/>
      <c r="G63" s="22">
        <v>60</v>
      </c>
      <c r="H63" s="22">
        <v>60</v>
      </c>
      <c r="I63" s="22">
        <v>60</v>
      </c>
      <c r="J63" s="22">
        <v>1330.3063075998512</v>
      </c>
      <c r="K63" s="22">
        <v>1360.4490520069096</v>
      </c>
      <c r="L63" s="22">
        <v>1487.3780428009918</v>
      </c>
      <c r="M63" s="22">
        <v>6838.503548125459</v>
      </c>
      <c r="N63" s="22">
        <v>7307.8550876971503</v>
      </c>
      <c r="O63" s="22">
        <v>7487.4948954649226</v>
      </c>
      <c r="P63" s="22">
        <v>6369.2249048654494</v>
      </c>
      <c r="Q63" s="22">
        <v>6577.8584207225558</v>
      </c>
      <c r="R63" s="22">
        <v>6924.1714965674737</v>
      </c>
      <c r="S63" s="23"/>
      <c r="T63" s="23"/>
      <c r="U63" s="23"/>
      <c r="V63" s="22">
        <v>14598.034760590759</v>
      </c>
      <c r="W63" s="22">
        <v>15306.162560426616</v>
      </c>
      <c r="X63" s="22">
        <v>15959.044434833388</v>
      </c>
      <c r="Y63" s="22">
        <v>1811.1491502913482</v>
      </c>
      <c r="Z63" s="22">
        <v>1956.8725232590266</v>
      </c>
      <c r="AA63" s="22">
        <v>2040.2584617225498</v>
      </c>
      <c r="AB63" s="18"/>
      <c r="AD63" s="94"/>
      <c r="AE63" s="92"/>
      <c r="AF63" s="92"/>
      <c r="AJ63" s="84"/>
      <c r="AZ63" s="18"/>
      <c r="BA63" s="18"/>
      <c r="BB63" s="18"/>
      <c r="BC63" s="18"/>
      <c r="BD63" s="18"/>
      <c r="BE63" s="18"/>
      <c r="BF63" s="18"/>
      <c r="BG63" s="18"/>
    </row>
    <row r="64" spans="1:59" ht="23.25" customHeight="1" x14ac:dyDescent="0.25">
      <c r="A64" s="16"/>
      <c r="B64" s="63"/>
      <c r="C64" s="95" t="s">
        <v>64</v>
      </c>
      <c r="D64" s="22">
        <v>2.6633060559450001</v>
      </c>
      <c r="E64" s="22">
        <v>1.9279037441285003</v>
      </c>
      <c r="F64" s="22">
        <v>1.6996054299749999</v>
      </c>
      <c r="G64" s="22">
        <v>1.5233854934599951</v>
      </c>
      <c r="H64" s="22">
        <v>0.76313672458999993</v>
      </c>
      <c r="I64" s="22">
        <v>1.0444029991700001</v>
      </c>
      <c r="J64" s="22">
        <v>62.423290324286995</v>
      </c>
      <c r="K64" s="22">
        <v>67.153861730994905</v>
      </c>
      <c r="L64" s="22">
        <v>61.9797029544048</v>
      </c>
      <c r="M64" s="22">
        <v>3.6296015170681901</v>
      </c>
      <c r="N64" s="22">
        <v>3.4224694272922949</v>
      </c>
      <c r="O64" s="22">
        <v>3.948192918846154</v>
      </c>
      <c r="P64" s="22">
        <v>7.042107246732412</v>
      </c>
      <c r="Q64" s="22">
        <v>5.7617462661807597</v>
      </c>
      <c r="R64" s="22">
        <v>3.6260635466575595</v>
      </c>
      <c r="S64" s="22">
        <v>11.45398675605348</v>
      </c>
      <c r="T64" s="22">
        <v>11.15553727497206</v>
      </c>
      <c r="U64" s="22">
        <v>12.2505974138548</v>
      </c>
      <c r="V64" s="22">
        <v>88.735677393546084</v>
      </c>
      <c r="W64" s="22">
        <v>90.184655168158528</v>
      </c>
      <c r="X64" s="22">
        <v>84.548565262908326</v>
      </c>
      <c r="Y64" s="22">
        <v>26.746402838913383</v>
      </c>
      <c r="Z64" s="22">
        <v>42.762676137071104</v>
      </c>
      <c r="AA64" s="22">
        <v>36.652362758706197</v>
      </c>
      <c r="AB64" s="18"/>
      <c r="AD64" s="92"/>
      <c r="AE64" s="92"/>
      <c r="AF64" s="92"/>
      <c r="AJ64" s="84"/>
      <c r="AZ64" s="18"/>
      <c r="BA64" s="18"/>
      <c r="BB64" s="18"/>
      <c r="BC64" s="18"/>
      <c r="BD64" s="18"/>
      <c r="BE64" s="18"/>
      <c r="BF64" s="18"/>
      <c r="BG64" s="18"/>
    </row>
    <row r="65" spans="1:59" ht="23.25" customHeight="1" x14ac:dyDescent="0.25">
      <c r="A65" s="16"/>
      <c r="B65" s="63"/>
      <c r="C65" s="91" t="s">
        <v>65</v>
      </c>
      <c r="D65" s="22">
        <v>40.918980074885994</v>
      </c>
      <c r="E65" s="22">
        <v>40.739584544233004</v>
      </c>
      <c r="F65" s="22">
        <v>41.339274999019999</v>
      </c>
      <c r="G65" s="22">
        <v>16.307032696509999</v>
      </c>
      <c r="H65" s="22">
        <v>18.224605270449999</v>
      </c>
      <c r="I65" s="22">
        <v>25.943824353929998</v>
      </c>
      <c r="J65" s="22">
        <v>1082.1666784786942</v>
      </c>
      <c r="K65" s="22">
        <v>1340.0372867631754</v>
      </c>
      <c r="L65" s="22">
        <v>1594.2866100010178</v>
      </c>
      <c r="M65" s="22">
        <v>518.20978442611897</v>
      </c>
      <c r="N65" s="22">
        <v>537.17700891687673</v>
      </c>
      <c r="O65" s="22">
        <v>570.24767367345532</v>
      </c>
      <c r="P65" s="22">
        <v>226.6664359938153</v>
      </c>
      <c r="Q65" s="22">
        <v>195.08052398661223</v>
      </c>
      <c r="R65" s="22">
        <v>203.82551830198059</v>
      </c>
      <c r="S65" s="22">
        <v>1117.9071872586524</v>
      </c>
      <c r="T65" s="22">
        <v>1205.99737225231</v>
      </c>
      <c r="U65" s="22">
        <v>1256.1480073617377</v>
      </c>
      <c r="V65" s="22">
        <v>3002.1760989286768</v>
      </c>
      <c r="W65" s="22">
        <v>3337.2563817336577</v>
      </c>
      <c r="X65" s="22">
        <v>3691.7909086911413</v>
      </c>
      <c r="Y65" s="22">
        <v>185.01564820105986</v>
      </c>
      <c r="Z65" s="22">
        <v>175.00739796578856</v>
      </c>
      <c r="AA65" s="22">
        <v>170.38196787276479</v>
      </c>
      <c r="AB65" s="18"/>
      <c r="AD65" s="92"/>
      <c r="AE65" s="92"/>
      <c r="AF65" s="92"/>
      <c r="AJ65" s="84"/>
      <c r="AZ65" s="18"/>
      <c r="BA65" s="18"/>
      <c r="BB65" s="18"/>
      <c r="BC65" s="18"/>
      <c r="BD65" s="18"/>
      <c r="BE65" s="18"/>
      <c r="BF65" s="18"/>
      <c r="BG65" s="18"/>
    </row>
    <row r="66" spans="1:59" ht="23.25" customHeight="1" x14ac:dyDescent="0.25">
      <c r="A66" s="16"/>
      <c r="B66" s="63"/>
      <c r="C66" s="91" t="s">
        <v>66</v>
      </c>
      <c r="D66" s="27">
        <f t="shared" ref="D66:AA66" si="27">+SUM(D58:D65)</f>
        <v>14075.885638465055</v>
      </c>
      <c r="E66" s="27">
        <f t="shared" si="27"/>
        <v>14855.43473406848</v>
      </c>
      <c r="F66" s="27">
        <f t="shared" si="27"/>
        <v>15169.62356005189</v>
      </c>
      <c r="G66" s="27">
        <f t="shared" si="27"/>
        <v>6489.4975859163787</v>
      </c>
      <c r="H66" s="27">
        <f t="shared" si="27"/>
        <v>6525.205012714131</v>
      </c>
      <c r="I66" s="27">
        <f t="shared" si="27"/>
        <v>6465.7918486442295</v>
      </c>
      <c r="J66" s="27">
        <f t="shared" si="27"/>
        <v>22649.633763443773</v>
      </c>
      <c r="K66" s="27">
        <f t="shared" si="27"/>
        <v>24730.211054790994</v>
      </c>
      <c r="L66" s="27">
        <f t="shared" si="27"/>
        <v>25601.784581761141</v>
      </c>
      <c r="M66" s="27">
        <f t="shared" si="27"/>
        <v>10793.205192172039</v>
      </c>
      <c r="N66" s="27">
        <f t="shared" si="27"/>
        <v>11340.169810232692</v>
      </c>
      <c r="O66" s="27">
        <f t="shared" si="27"/>
        <v>11622.680671002418</v>
      </c>
      <c r="P66" s="27">
        <f t="shared" si="27"/>
        <v>19909.707572744552</v>
      </c>
      <c r="Q66" s="27">
        <f t="shared" si="27"/>
        <v>21310.071162585475</v>
      </c>
      <c r="R66" s="27">
        <f t="shared" si="27"/>
        <v>21846.775048486175</v>
      </c>
      <c r="S66" s="27">
        <f t="shared" si="27"/>
        <v>6000.1398774566915</v>
      </c>
      <c r="T66" s="27">
        <f t="shared" si="27"/>
        <v>6583.1451947174319</v>
      </c>
      <c r="U66" s="27">
        <f t="shared" si="27"/>
        <v>6778.5944714590305</v>
      </c>
      <c r="V66" s="27">
        <f t="shared" si="27"/>
        <v>79918.069630198486</v>
      </c>
      <c r="W66" s="27">
        <f t="shared" si="27"/>
        <v>85344.236969109203</v>
      </c>
      <c r="X66" s="27">
        <f t="shared" si="27"/>
        <v>87485.250181404888</v>
      </c>
      <c r="Y66" s="27">
        <f t="shared" si="27"/>
        <v>12277.056144655668</v>
      </c>
      <c r="Z66" s="27">
        <f t="shared" si="27"/>
        <v>12841.498895369554</v>
      </c>
      <c r="AA66" s="27">
        <f t="shared" si="27"/>
        <v>13227.89970473868</v>
      </c>
      <c r="AB66" s="18"/>
      <c r="AD66" s="92"/>
      <c r="AE66" s="92"/>
      <c r="AF66" s="92"/>
      <c r="AG66" s="110"/>
      <c r="AH66" s="110"/>
      <c r="AI66" s="110"/>
      <c r="AJ66" s="84"/>
      <c r="AK66" s="110"/>
      <c r="AL66" s="110"/>
      <c r="AM66" s="110"/>
      <c r="AN66" s="110"/>
      <c r="AO66" s="110"/>
      <c r="AP66" s="110"/>
      <c r="AQ66" s="110"/>
      <c r="AR66" s="110"/>
      <c r="AZ66" s="18"/>
      <c r="BA66" s="18"/>
      <c r="BB66" s="18"/>
      <c r="BC66" s="18"/>
      <c r="BD66" s="18"/>
      <c r="BE66" s="18"/>
      <c r="BF66" s="18"/>
      <c r="BG66" s="18"/>
    </row>
    <row r="67" spans="1:59" s="102" customFormat="1" x14ac:dyDescent="0.25">
      <c r="A67" s="96"/>
      <c r="B67" s="97"/>
      <c r="C67" s="97"/>
      <c r="D67" s="121"/>
      <c r="E67" s="98"/>
      <c r="F67" s="98"/>
      <c r="G67" s="98"/>
      <c r="H67" s="98"/>
      <c r="I67" s="98"/>
      <c r="J67" s="98"/>
      <c r="K67" s="98"/>
      <c r="L67" s="98"/>
      <c r="M67" s="98"/>
      <c r="N67" s="98"/>
      <c r="O67" s="98"/>
      <c r="P67" s="98"/>
      <c r="Q67" s="98"/>
      <c r="R67" s="98"/>
      <c r="S67" s="122"/>
      <c r="T67" s="18"/>
      <c r="U67" s="18"/>
      <c r="V67" s="101"/>
      <c r="W67" s="101"/>
      <c r="X67" s="101"/>
      <c r="Y67" s="48"/>
      <c r="Z67" s="48"/>
      <c r="AA67" s="48"/>
      <c r="AB67" s="84"/>
      <c r="AC67" s="48"/>
      <c r="AD67" s="48"/>
      <c r="AE67" s="48"/>
      <c r="AF67" s="48"/>
      <c r="AG67" s="48"/>
      <c r="AH67" s="48"/>
      <c r="AI67" s="48"/>
      <c r="AJ67" s="48"/>
      <c r="AK67" s="48"/>
      <c r="AL67" s="48"/>
      <c r="AM67" s="48"/>
      <c r="AN67" s="48"/>
      <c r="AO67" s="48"/>
      <c r="AP67" s="48"/>
      <c r="AQ67" s="48"/>
      <c r="AR67" s="48"/>
      <c r="AS67" s="48"/>
      <c r="AT67" s="48"/>
      <c r="AU67" s="48"/>
      <c r="AV67" s="48"/>
      <c r="AW67" s="48"/>
      <c r="AX67" s="48"/>
      <c r="AY67" s="48"/>
    </row>
    <row r="68" spans="1:59" s="102" customFormat="1" ht="19.5" customHeight="1" x14ac:dyDescent="0.35">
      <c r="A68" s="96"/>
      <c r="B68" s="123"/>
      <c r="C68" s="123"/>
      <c r="D68" s="195" t="s">
        <v>23</v>
      </c>
      <c r="E68" s="196"/>
      <c r="F68" s="196"/>
      <c r="G68" s="196"/>
      <c r="H68" s="196"/>
      <c r="I68" s="196"/>
      <c r="J68" s="196"/>
      <c r="K68" s="197"/>
      <c r="L68" s="195" t="s">
        <v>24</v>
      </c>
      <c r="M68" s="196"/>
      <c r="N68" s="196"/>
      <c r="O68" s="196"/>
      <c r="P68" s="196"/>
      <c r="Q68" s="196"/>
      <c r="R68" s="196"/>
      <c r="S68" s="197"/>
      <c r="T68" s="205" t="s">
        <v>29</v>
      </c>
      <c r="U68" s="206"/>
      <c r="V68" s="206"/>
      <c r="W68" s="206"/>
      <c r="X68" s="206"/>
      <c r="Y68" s="206"/>
      <c r="Z68" s="207"/>
      <c r="AA68" s="124"/>
      <c r="AB68" s="18"/>
      <c r="AC68" s="18"/>
      <c r="AD68" s="18"/>
      <c r="AE68" s="62"/>
      <c r="AF68" s="101"/>
      <c r="AG68" s="48"/>
      <c r="AH68" s="48"/>
      <c r="AI68" s="48"/>
      <c r="AJ68" s="84"/>
      <c r="AK68" s="48"/>
      <c r="AL68" s="48"/>
      <c r="AM68" s="48"/>
      <c r="AN68" s="48"/>
      <c r="AO68" s="48"/>
      <c r="AP68" s="48"/>
      <c r="AQ68" s="48"/>
      <c r="AR68" s="48"/>
      <c r="AS68" s="48"/>
      <c r="AT68" s="48"/>
      <c r="AU68" s="48"/>
      <c r="AV68" s="48"/>
      <c r="AW68" s="48"/>
      <c r="AX68" s="48"/>
      <c r="AY68" s="48"/>
      <c r="AZ68" s="48"/>
      <c r="BA68" s="48"/>
      <c r="BB68" s="48"/>
      <c r="BC68" s="48"/>
      <c r="BD68" s="48"/>
      <c r="BE68" s="48"/>
      <c r="BF68" s="48"/>
      <c r="BG68" s="48"/>
    </row>
    <row r="69" spans="1:59" ht="15.95" customHeight="1" x14ac:dyDescent="0.35">
      <c r="A69" s="16"/>
      <c r="B69" s="18"/>
      <c r="C69" s="18"/>
      <c r="D69" s="198"/>
      <c r="E69" s="199"/>
      <c r="F69" s="199"/>
      <c r="G69" s="199"/>
      <c r="H69" s="199"/>
      <c r="I69" s="199"/>
      <c r="J69" s="199"/>
      <c r="K69" s="200"/>
      <c r="L69" s="198"/>
      <c r="M69" s="199"/>
      <c r="N69" s="199"/>
      <c r="O69" s="199"/>
      <c r="P69" s="199"/>
      <c r="Q69" s="199"/>
      <c r="R69" s="199"/>
      <c r="S69" s="200"/>
      <c r="T69" s="230" t="s">
        <v>5</v>
      </c>
      <c r="U69" s="231"/>
      <c r="V69" s="231"/>
      <c r="W69" s="231"/>
      <c r="X69" s="231"/>
      <c r="Y69" s="231"/>
      <c r="Z69" s="232"/>
      <c r="AB69" s="18"/>
      <c r="AJ69" s="84"/>
      <c r="AZ69" s="18"/>
      <c r="BA69" s="18"/>
      <c r="BB69" s="18"/>
      <c r="BC69" s="18"/>
      <c r="BD69" s="18"/>
      <c r="BE69" s="18"/>
      <c r="BF69" s="18"/>
      <c r="BG69" s="18"/>
    </row>
    <row r="70" spans="1:59" ht="20.100000000000001" customHeight="1" x14ac:dyDescent="0.35">
      <c r="A70" s="16"/>
      <c r="B70" s="18"/>
      <c r="C70" s="18"/>
      <c r="D70" s="236" t="s">
        <v>6</v>
      </c>
      <c r="E70" s="237"/>
      <c r="F70" s="237"/>
      <c r="G70" s="237"/>
      <c r="H70" s="237"/>
      <c r="I70" s="237"/>
      <c r="J70" s="237"/>
      <c r="K70" s="238"/>
      <c r="L70" s="236" t="s">
        <v>6</v>
      </c>
      <c r="M70" s="237"/>
      <c r="N70" s="237"/>
      <c r="O70" s="237"/>
      <c r="P70" s="237"/>
      <c r="Q70" s="237"/>
      <c r="R70" s="237"/>
      <c r="S70" s="238"/>
      <c r="T70" s="236" t="s">
        <v>6</v>
      </c>
      <c r="U70" s="237"/>
      <c r="V70" s="237"/>
      <c r="W70" s="237"/>
      <c r="X70" s="237"/>
      <c r="Y70" s="237"/>
      <c r="Z70" s="238"/>
      <c r="AB70" s="18"/>
      <c r="AJ70" s="84"/>
      <c r="AZ70" s="18"/>
      <c r="BA70" s="18"/>
      <c r="BB70" s="18"/>
      <c r="BC70" s="18"/>
      <c r="BD70" s="18"/>
      <c r="BE70" s="18"/>
      <c r="BF70" s="18"/>
      <c r="BG70" s="18"/>
    </row>
    <row r="71" spans="1:59" ht="23.25" customHeight="1" x14ac:dyDescent="0.25">
      <c r="A71" s="16"/>
      <c r="B71" s="87" t="s">
        <v>53</v>
      </c>
      <c r="C71" s="88"/>
      <c r="D71" s="103" t="s">
        <v>7</v>
      </c>
      <c r="E71" s="103" t="s">
        <v>10</v>
      </c>
      <c r="F71" s="103" t="s">
        <v>11</v>
      </c>
      <c r="G71" s="103" t="s">
        <v>12</v>
      </c>
      <c r="H71" s="103" t="s">
        <v>13</v>
      </c>
      <c r="I71" s="103" t="s">
        <v>14</v>
      </c>
      <c r="J71" s="104" t="s">
        <v>22</v>
      </c>
      <c r="K71" s="104" t="s">
        <v>15</v>
      </c>
      <c r="L71" s="103" t="s">
        <v>7</v>
      </c>
      <c r="M71" s="103" t="s">
        <v>10</v>
      </c>
      <c r="N71" s="103" t="s">
        <v>11</v>
      </c>
      <c r="O71" s="103" t="s">
        <v>12</v>
      </c>
      <c r="P71" s="103" t="s">
        <v>13</v>
      </c>
      <c r="Q71" s="103" t="s">
        <v>14</v>
      </c>
      <c r="R71" s="104" t="s">
        <v>22</v>
      </c>
      <c r="S71" s="104" t="s">
        <v>15</v>
      </c>
      <c r="T71" s="103" t="s">
        <v>7</v>
      </c>
      <c r="U71" s="103" t="s">
        <v>10</v>
      </c>
      <c r="V71" s="103" t="s">
        <v>11</v>
      </c>
      <c r="W71" s="103" t="s">
        <v>12</v>
      </c>
      <c r="X71" s="103" t="s">
        <v>13</v>
      </c>
      <c r="Y71" s="103" t="s">
        <v>14</v>
      </c>
      <c r="Z71" s="104" t="s">
        <v>22</v>
      </c>
      <c r="AB71" s="18"/>
      <c r="AJ71" s="84"/>
      <c r="AZ71" s="18"/>
      <c r="BA71" s="18"/>
      <c r="BB71" s="18"/>
      <c r="BC71" s="18"/>
      <c r="BD71" s="18"/>
      <c r="BE71" s="18"/>
      <c r="BF71" s="18"/>
      <c r="BG71" s="18"/>
    </row>
    <row r="72" spans="1:59" ht="23.25" customHeight="1" x14ac:dyDescent="0.25">
      <c r="A72" s="16"/>
      <c r="B72" s="63"/>
      <c r="C72" s="91" t="s">
        <v>60</v>
      </c>
      <c r="D72" s="23"/>
      <c r="E72" s="22">
        <f>IFERROR((I58-G58)/ABS(G58)*100,"-")</f>
        <v>2.0681105974619425</v>
      </c>
      <c r="F72" s="23"/>
      <c r="G72" s="23"/>
      <c r="H72" s="23"/>
      <c r="I72" s="23"/>
      <c r="J72" s="22">
        <f t="shared" ref="J72:J80" si="28">IFERROR((X58-V58)/ABS(V58)*100,"-")</f>
        <v>2.0681105974619425</v>
      </c>
      <c r="K72" s="22">
        <f t="shared" ref="K72:K80" si="29">IFERROR((AA58-Y58)/ABS(Y58)*100,"-")</f>
        <v>2.8956644442030051</v>
      </c>
      <c r="L72" s="23"/>
      <c r="M72" s="22">
        <f>IFERROR((I58-H58)/ABS(H58)*100,"-")</f>
        <v>0.16493277440871992</v>
      </c>
      <c r="N72" s="23"/>
      <c r="O72" s="23"/>
      <c r="P72" s="23"/>
      <c r="Q72" s="23"/>
      <c r="R72" s="22">
        <f t="shared" ref="R72:R80" si="30">IFERROR((X58-W58)/ABS(W58)*100,"-")</f>
        <v>0.16493277440871992</v>
      </c>
      <c r="S72" s="22">
        <f t="shared" ref="S72:S80" si="31">IFERROR((AA58-Z58)/ABS(Z58)*100,"-")</f>
        <v>0.37846997299048712</v>
      </c>
      <c r="T72" s="23"/>
      <c r="U72" s="22">
        <f>I58/$I$66*100</f>
        <v>3.2429000190751003</v>
      </c>
      <c r="V72" s="23"/>
      <c r="W72" s="23"/>
      <c r="X72" s="23"/>
      <c r="Y72" s="23"/>
      <c r="Z72" s="125">
        <f t="shared" ref="Z72:Z80" si="32">X58/$X$66*100</f>
        <v>0.23967373318160506</v>
      </c>
      <c r="AA72" s="105"/>
      <c r="AB72" s="105"/>
      <c r="AJ72" s="84"/>
      <c r="AZ72" s="18"/>
      <c r="BA72" s="18"/>
      <c r="BB72" s="18"/>
      <c r="BC72" s="18"/>
      <c r="BD72" s="18"/>
      <c r="BE72" s="18"/>
      <c r="BF72" s="18"/>
      <c r="BG72" s="18"/>
    </row>
    <row r="73" spans="1:59" ht="23.25" customHeight="1" x14ac:dyDescent="0.25">
      <c r="A73" s="16"/>
      <c r="B73" s="63"/>
      <c r="C73" s="91" t="s">
        <v>17</v>
      </c>
      <c r="D73" s="23"/>
      <c r="E73" s="22">
        <f>IFERROR((I59-G59)/ABS(G59)*100,"-")</f>
        <v>-6.0133383453837261</v>
      </c>
      <c r="F73" s="22">
        <f>IFERROR((L59-J59)/ABS(J59)*100,"-")</f>
        <v>8.3811556320491913</v>
      </c>
      <c r="G73" s="119"/>
      <c r="H73" s="23"/>
      <c r="I73" s="23"/>
      <c r="J73" s="22">
        <f t="shared" si="28"/>
        <v>5.1443347427901607</v>
      </c>
      <c r="K73" s="22">
        <f t="shared" si="29"/>
        <v>6.0732151065894842</v>
      </c>
      <c r="L73" s="23"/>
      <c r="M73" s="22">
        <f>IFERROR((I59-H59)/ABS(H59)*100,"-")</f>
        <v>1.2901618067025655</v>
      </c>
      <c r="N73" s="22">
        <f>IFERROR((L59-K59)/ABS(K59)*100,"-")</f>
        <v>0.78676585686495648</v>
      </c>
      <c r="O73" s="119"/>
      <c r="P73" s="23"/>
      <c r="Q73" s="23"/>
      <c r="R73" s="22">
        <f t="shared" si="30"/>
        <v>0.8875477774723205</v>
      </c>
      <c r="S73" s="22">
        <f t="shared" si="31"/>
        <v>3.9443367614096378</v>
      </c>
      <c r="T73" s="23"/>
      <c r="U73" s="22">
        <f>I59/$I$66*100</f>
        <v>77.321578551060568</v>
      </c>
      <c r="V73" s="22">
        <f>L59/$L$66*100</f>
        <v>77.62376615736602</v>
      </c>
      <c r="W73" s="119"/>
      <c r="X73" s="23"/>
      <c r="Y73" s="23"/>
      <c r="Z73" s="22">
        <f t="shared" si="32"/>
        <v>28.430531623881738</v>
      </c>
      <c r="AA73" s="105"/>
      <c r="AB73" s="105"/>
      <c r="AJ73" s="84"/>
      <c r="AZ73" s="18"/>
      <c r="BA73" s="18"/>
      <c r="BB73" s="18"/>
      <c r="BC73" s="18"/>
      <c r="BD73" s="18"/>
      <c r="BE73" s="18"/>
      <c r="BF73" s="18"/>
      <c r="BG73" s="18"/>
    </row>
    <row r="74" spans="1:59" ht="23.25" customHeight="1" x14ac:dyDescent="0.25">
      <c r="A74" s="16"/>
      <c r="B74" s="63"/>
      <c r="C74" s="91" t="s">
        <v>61</v>
      </c>
      <c r="D74" s="22">
        <f>IFERROR((F60-D60)/ABS(D60)*100,"-")</f>
        <v>6.674834408713215</v>
      </c>
      <c r="E74" s="22">
        <f>IFERROR((I60-G60)/ABS(G60)*100,"-")</f>
        <v>35.815863993141363</v>
      </c>
      <c r="F74" s="22">
        <f>IFERROR((L60-J60)/ABS(J60)*100,"-")</f>
        <v>1.3106743473934557</v>
      </c>
      <c r="G74" s="22">
        <f t="shared" ref="G74:G80" si="33">IFERROR((O60-M60)/ABS(M60)*100,"-")</f>
        <v>-1.898361183328269</v>
      </c>
      <c r="H74" s="22">
        <f>IFERROR((R60-P60)/ABS(P60)*100,"-")</f>
        <v>-0.35366014722998573</v>
      </c>
      <c r="I74" s="22">
        <f>IFERROR((U60-S60)/ABS(S60)*100,"-")</f>
        <v>-38.688113991700199</v>
      </c>
      <c r="J74" s="22">
        <f t="shared" si="28"/>
        <v>6.3437651731516347</v>
      </c>
      <c r="K74" s="22">
        <f t="shared" si="29"/>
        <v>22.668488675386872</v>
      </c>
      <c r="L74" s="22">
        <f>IFERROR((F60-E60)/ABS(E60)*100,"-")</f>
        <v>1.6231087283052423</v>
      </c>
      <c r="M74" s="22">
        <f>IFERROR((I60-H60)/ABS(H60)*100,"-")</f>
        <v>19.579216861206575</v>
      </c>
      <c r="N74" s="22">
        <f>IFERROR((L60-K60)/ABS(K60)*100,"-")</f>
        <v>5.5518507724359045</v>
      </c>
      <c r="O74" s="22">
        <f t="shared" ref="O74:O80" si="34">IFERROR((O60-N60)/ABS(N60)*100,"-")</f>
        <v>4.2164243695633186</v>
      </c>
      <c r="P74" s="22">
        <f>IFERROR((R60-Q60)/ABS(Q60)*100,"-")</f>
        <v>0.31412900347076117</v>
      </c>
      <c r="Q74" s="22">
        <f>IFERROR((U60-T60)/ABS(T60)*100,"-")</f>
        <v>-16.998357042844528</v>
      </c>
      <c r="R74" s="22">
        <f t="shared" si="30"/>
        <v>2.4386213736314275</v>
      </c>
      <c r="S74" s="22">
        <f t="shared" si="31"/>
        <v>-2.3500443963607567</v>
      </c>
      <c r="T74" s="22">
        <f>F60/$F$66*100</f>
        <v>83.755711918441065</v>
      </c>
      <c r="U74" s="22">
        <f>I60/$I$66*100</f>
        <v>12.223305307825367</v>
      </c>
      <c r="V74" s="22">
        <f>L60/$L$66*100</f>
        <v>2.930199670164876</v>
      </c>
      <c r="W74" s="22">
        <f t="shared" ref="W74:W80" si="35">O60/$O$66*100</f>
        <v>4.2034321231275591</v>
      </c>
      <c r="X74" s="22">
        <f>R60/$R$66*100</f>
        <v>9.0296434043188576</v>
      </c>
      <c r="Y74" s="22">
        <f>U60/$U$66*100</f>
        <v>6.2658641116411929E-4</v>
      </c>
      <c r="Z74" s="22">
        <f t="shared" si="32"/>
        <v>19.097188277901065</v>
      </c>
      <c r="AA74" s="105"/>
      <c r="AB74" s="105"/>
      <c r="AJ74" s="84"/>
      <c r="AZ74" s="18"/>
      <c r="BA74" s="18"/>
      <c r="BB74" s="18"/>
      <c r="BC74" s="18"/>
      <c r="BD74" s="18"/>
      <c r="BE74" s="18"/>
      <c r="BF74" s="18"/>
      <c r="BG74" s="18"/>
    </row>
    <row r="75" spans="1:59" ht="23.25" customHeight="1" x14ac:dyDescent="0.25">
      <c r="A75" s="16"/>
      <c r="B75" s="63"/>
      <c r="C75" s="91" t="s">
        <v>9</v>
      </c>
      <c r="D75" s="22">
        <f>IFERROR((F61-D61)/ABS(D61)*100,"-")</f>
        <v>14.104493085090974</v>
      </c>
      <c r="E75" s="24">
        <f>IFERROR((I61-G61)/ABS(G61)*100,"-")</f>
        <v>24.373329449036678</v>
      </c>
      <c r="F75" s="22">
        <f>IFERROR((L61-J61)/ABS(J61)*100,"-")</f>
        <v>67.114543333726544</v>
      </c>
      <c r="G75" s="22">
        <f t="shared" si="33"/>
        <v>-2.5150377793965757</v>
      </c>
      <c r="H75" s="22">
        <f>IFERROR((R61-P61)/ABS(P61)*100,"-")</f>
        <v>12.49552709854418</v>
      </c>
      <c r="I75" s="125">
        <f>IFERROR((U61-S61)/ABS(S61)*100,"-")</f>
        <v>13.128353759928885</v>
      </c>
      <c r="J75" s="22">
        <f t="shared" si="28"/>
        <v>14.958944283975462</v>
      </c>
      <c r="K75" s="22">
        <f t="shared" si="29"/>
        <v>-3.2255649273476932</v>
      </c>
      <c r="L75" s="22">
        <f>IFERROR((F61-E61)/ABS(E61)*100,"-")</f>
        <v>4.7997984968748275</v>
      </c>
      <c r="M75" s="24">
        <f>IFERROR((I61-H61)/ABS(H61)*100,"-")</f>
        <v>-40.745158296071466</v>
      </c>
      <c r="N75" s="22">
        <f>IFERROR((L61-K61)/ABS(K61)*100,"-")</f>
        <v>19.621549649168276</v>
      </c>
      <c r="O75" s="22">
        <f t="shared" si="34"/>
        <v>-0.70356005616332029</v>
      </c>
      <c r="P75" s="22">
        <f>IFERROR((R61-Q61)/ABS(Q61)*100,"-")</f>
        <v>1.4134984164729094</v>
      </c>
      <c r="Q75" s="125">
        <f>IFERROR((U61-T61)/ABS(T61)*100,"-")</f>
        <v>2.6875486869190057</v>
      </c>
      <c r="R75" s="22">
        <f t="shared" si="30"/>
        <v>1.9655872564111214</v>
      </c>
      <c r="S75" s="22">
        <f t="shared" si="31"/>
        <v>7.9586549001148272</v>
      </c>
      <c r="T75" s="22">
        <f>F61/$F$66*100</f>
        <v>15.960570557135092</v>
      </c>
      <c r="U75" s="22">
        <f>I61/$I$66*100</f>
        <v>5.8668553466013771</v>
      </c>
      <c r="V75" s="22">
        <f>L61/$L$66*100</f>
        <v>7.1670293799830089</v>
      </c>
      <c r="W75" s="22">
        <f t="shared" si="35"/>
        <v>10.322181648146369</v>
      </c>
      <c r="X75" s="22">
        <f>R61/$R$66*100</f>
        <v>58.326531305273896</v>
      </c>
      <c r="Y75" s="22">
        <f>U61/$U$66*100</f>
        <v>81.287550334097531</v>
      </c>
      <c r="Z75" s="22">
        <f t="shared" si="32"/>
        <v>27.533462144965508</v>
      </c>
      <c r="AA75" s="105"/>
      <c r="AB75" s="105"/>
      <c r="AJ75" s="84"/>
      <c r="AZ75" s="18"/>
      <c r="BA75" s="18"/>
      <c r="BB75" s="18"/>
      <c r="BC75" s="18"/>
      <c r="BD75" s="18"/>
      <c r="BE75" s="18"/>
      <c r="BF75" s="18"/>
      <c r="BG75" s="18"/>
    </row>
    <row r="76" spans="1:59" ht="33" customHeight="1" x14ac:dyDescent="0.25">
      <c r="A76" s="16"/>
      <c r="B76" s="69"/>
      <c r="C76" s="91" t="s">
        <v>62</v>
      </c>
      <c r="D76" s="23"/>
      <c r="E76" s="23"/>
      <c r="F76" s="23"/>
      <c r="G76" s="22">
        <f t="shared" si="33"/>
        <v>9.8893443052312833</v>
      </c>
      <c r="H76" s="23"/>
      <c r="I76" s="23"/>
      <c r="J76" s="22">
        <f t="shared" si="28"/>
        <v>9.8893443052312833</v>
      </c>
      <c r="K76" s="22">
        <f t="shared" si="29"/>
        <v>-8.4174918463360893</v>
      </c>
      <c r="L76" s="23"/>
      <c r="M76" s="23"/>
      <c r="N76" s="23"/>
      <c r="O76" s="22">
        <f t="shared" si="34"/>
        <v>3.1966008053196866</v>
      </c>
      <c r="P76" s="23"/>
      <c r="Q76" s="23"/>
      <c r="R76" s="22">
        <f t="shared" si="30"/>
        <v>3.1966008053196866</v>
      </c>
      <c r="S76" s="22">
        <f t="shared" si="31"/>
        <v>7.8496872834596916</v>
      </c>
      <c r="T76" s="23"/>
      <c r="U76" s="23"/>
      <c r="V76" s="23"/>
      <c r="W76" s="37">
        <f t="shared" si="35"/>
        <v>16.112670199045905</v>
      </c>
      <c r="X76" s="23"/>
      <c r="Y76" s="23"/>
      <c r="Z76" s="22">
        <f t="shared" si="32"/>
        <v>2.1406170765056864</v>
      </c>
      <c r="AA76" s="105"/>
      <c r="AB76" s="105"/>
      <c r="AJ76" s="84"/>
      <c r="AZ76" s="18"/>
      <c r="BA76" s="18"/>
      <c r="BB76" s="18"/>
      <c r="BC76" s="18"/>
      <c r="BD76" s="18"/>
      <c r="BE76" s="18"/>
      <c r="BF76" s="18"/>
      <c r="BG76" s="18"/>
    </row>
    <row r="77" spans="1:59" ht="23.25" customHeight="1" x14ac:dyDescent="0.25">
      <c r="A77" s="16"/>
      <c r="B77" s="63"/>
      <c r="C77" s="91" t="s">
        <v>63</v>
      </c>
      <c r="D77" s="119"/>
      <c r="E77" s="22">
        <f>IFERROR((I63-G63)/ABS(G63)*100,"-")</f>
        <v>0</v>
      </c>
      <c r="F77" s="22">
        <f>IFERROR((L63-J63)/ABS(J63)*100,"-")</f>
        <v>11.807185631144657</v>
      </c>
      <c r="G77" s="22">
        <f t="shared" si="33"/>
        <v>9.4902538658090236</v>
      </c>
      <c r="H77" s="22">
        <f>IFERROR((R63-P63)/ABS(P63)*100,"-")</f>
        <v>8.7129376021578491</v>
      </c>
      <c r="I77" s="23"/>
      <c r="J77" s="22">
        <f t="shared" si="28"/>
        <v>9.3232390288372677</v>
      </c>
      <c r="K77" s="22">
        <f t="shared" si="29"/>
        <v>12.649941690022947</v>
      </c>
      <c r="L77" s="119"/>
      <c r="M77" s="24">
        <f>IFERROR((I63-H63)/ABS(H63)*100,"-")</f>
        <v>0</v>
      </c>
      <c r="N77" s="22">
        <f>IFERROR((L63-K63)/ABS(K63)*100,"-")</f>
        <v>9.3299334221181507</v>
      </c>
      <c r="O77" s="22">
        <f t="shared" si="34"/>
        <v>2.4581741921812013</v>
      </c>
      <c r="P77" s="22">
        <f>IFERROR((R63-Q63)/ABS(Q63)*100,"-")</f>
        <v>5.2648301877995811</v>
      </c>
      <c r="Q77" s="23"/>
      <c r="R77" s="22">
        <f t="shared" si="30"/>
        <v>4.2654837346022214</v>
      </c>
      <c r="S77" s="22">
        <f t="shared" si="31"/>
        <v>4.2611839796621025</v>
      </c>
      <c r="T77" s="126"/>
      <c r="U77" s="22">
        <f>I63/$I$66*100</f>
        <v>0.92796058711016216</v>
      </c>
      <c r="V77" s="22">
        <f>L63/$L$66*100</f>
        <v>5.809665486602869</v>
      </c>
      <c r="W77" s="22">
        <f t="shared" si="35"/>
        <v>64.421411096198952</v>
      </c>
      <c r="X77" s="22">
        <f>R63/$R$66*100</f>
        <v>31.694249980604205</v>
      </c>
      <c r="Y77" s="23"/>
      <c r="Z77" s="22">
        <f t="shared" si="32"/>
        <v>18.241982964832975</v>
      </c>
      <c r="AA77" s="105"/>
      <c r="AB77" s="105"/>
      <c r="AJ77" s="84"/>
      <c r="AZ77" s="18"/>
      <c r="BA77" s="18"/>
      <c r="BB77" s="18"/>
      <c r="BC77" s="18"/>
      <c r="BD77" s="18"/>
      <c r="BE77" s="18"/>
      <c r="BF77" s="18"/>
      <c r="BG77" s="18"/>
    </row>
    <row r="78" spans="1:59" ht="23.25" customHeight="1" x14ac:dyDescent="0.25">
      <c r="A78" s="16"/>
      <c r="B78" s="63"/>
      <c r="C78" s="95" t="s">
        <v>64</v>
      </c>
      <c r="D78" s="22">
        <f>IFERROR((F64-D64)/ABS(D64)*100,"-")</f>
        <v>-36.184374072173917</v>
      </c>
      <c r="E78" s="22">
        <f>IFERROR((I64-G64)/ABS(G64)*100,"--")</f>
        <v>-31.44197554370195</v>
      </c>
      <c r="F78" s="22">
        <f>IFERROR((L64-J64)/ABS(J64)*100,"-")</f>
        <v>-0.71061196482558497</v>
      </c>
      <c r="G78" s="22">
        <f t="shared" si="33"/>
        <v>8.7775861972668014</v>
      </c>
      <c r="H78" s="22">
        <f>IFERROR((R64-P64)/ABS(P64)*100,"-")</f>
        <v>-48.508828116185263</v>
      </c>
      <c r="I78" s="22">
        <f>IFERROR((U64-S64)/ABS(S64)*100,"-")</f>
        <v>6.9548767146976855</v>
      </c>
      <c r="J78" s="22">
        <f t="shared" si="28"/>
        <v>-4.7186343234500336</v>
      </c>
      <c r="K78" s="22">
        <f t="shared" si="29"/>
        <v>37.036606303486231</v>
      </c>
      <c r="L78" s="22">
        <f>IFERROR((F64-E64)/ABS(E64)*100,"-")</f>
        <v>-11.841790071148059</v>
      </c>
      <c r="M78" s="22">
        <f>IFERROR((I64-H64)/ABS(H64)*100,"--")</f>
        <v>36.856603216299447</v>
      </c>
      <c r="N78" s="22">
        <f>IFERROR((L64-K64)/ABS(K64)*100,"-")</f>
        <v>-7.704931098849924</v>
      </c>
      <c r="O78" s="22">
        <f t="shared" si="34"/>
        <v>15.360940476531534</v>
      </c>
      <c r="P78" s="22">
        <f>IFERROR((R64-Q64)/ABS(Q64)*100,"-")</f>
        <v>-37.066587469476723</v>
      </c>
      <c r="Q78" s="22">
        <f>IFERROR((U64-T64)/ABS(T64)*100,"-")</f>
        <v>9.8162922312989433</v>
      </c>
      <c r="R78" s="22">
        <f t="shared" si="30"/>
        <v>-6.2494998675119788</v>
      </c>
      <c r="S78" s="22">
        <f t="shared" si="31"/>
        <v>-14.288893797897407</v>
      </c>
      <c r="T78" s="22">
        <f>F64/$F$66*100</f>
        <v>1.1204005315272214E-2</v>
      </c>
      <c r="U78" s="24">
        <f>I64/$I$66*100</f>
        <v>1.615274700482346E-2</v>
      </c>
      <c r="V78" s="125">
        <f>L64/$L$66*100</f>
        <v>0.24209133842396086</v>
      </c>
      <c r="W78" s="125">
        <f t="shared" si="35"/>
        <v>3.3969727213589838E-2</v>
      </c>
      <c r="X78" s="125">
        <f>R64/$R$66*100</f>
        <v>1.6597706245475439E-2</v>
      </c>
      <c r="Y78" s="22">
        <f>U64/$U$66*100</f>
        <v>0.1807247426503443</v>
      </c>
      <c r="Z78" s="125">
        <f t="shared" si="32"/>
        <v>9.664322281480911E-2</v>
      </c>
      <c r="AA78" s="105"/>
      <c r="AB78" s="105"/>
      <c r="AJ78" s="84"/>
      <c r="AZ78" s="18"/>
      <c r="BA78" s="18"/>
      <c r="BB78" s="18"/>
      <c r="BC78" s="18"/>
      <c r="BD78" s="18"/>
      <c r="BE78" s="18"/>
      <c r="BF78" s="18"/>
      <c r="BG78" s="18"/>
    </row>
    <row r="79" spans="1:59" ht="23.25" customHeight="1" x14ac:dyDescent="0.25">
      <c r="A79" s="16"/>
      <c r="B79" s="63"/>
      <c r="C79" s="91" t="s">
        <v>65</v>
      </c>
      <c r="D79" s="22">
        <f>IFERROR((F65-D65)/ABS(D65)*100,"-")</f>
        <v>1.0271392966413668</v>
      </c>
      <c r="E79" s="22">
        <f>IFERROR((I65-G65)/ABS(G65)*100,"-")</f>
        <v>59.095924051727977</v>
      </c>
      <c r="F79" s="22">
        <f>IFERROR((L65-J65)/ABS(J65)*100,"-")</f>
        <v>47.323572394805204</v>
      </c>
      <c r="G79" s="22">
        <f t="shared" si="33"/>
        <v>10.041857720800209</v>
      </c>
      <c r="H79" s="22">
        <f>IFERROR((R65-P65)/ABS(P65)*100,"-")</f>
        <v>-10.076885707268071</v>
      </c>
      <c r="I79" s="22">
        <f>IFERROR((U65-S65)/ABS(S65)*100,"-")</f>
        <v>12.366037331066936</v>
      </c>
      <c r="J79" s="22">
        <f t="shared" si="28"/>
        <v>22.970498299835004</v>
      </c>
      <c r="K79" s="22">
        <f t="shared" si="29"/>
        <v>-7.9094284567716056</v>
      </c>
      <c r="L79" s="22">
        <f>IFERROR((F65-E65)/ABS(E65)*100,"-")</f>
        <v>1.4720092546252668</v>
      </c>
      <c r="M79" s="22">
        <f>IFERROR((I65-H65)/ABS(H65)*100,"-")</f>
        <v>42.356028945088902</v>
      </c>
      <c r="N79" s="22">
        <f>IFERROR((L65-K65)/ABS(K65)*100,"-")</f>
        <v>18.973302142358659</v>
      </c>
      <c r="O79" s="22">
        <f t="shared" si="34"/>
        <v>6.1563812686733916</v>
      </c>
      <c r="P79" s="22">
        <f>IFERROR((R65-Q65)/ABS(Q65)*100,"-")</f>
        <v>4.482761342166838</v>
      </c>
      <c r="Q79" s="125">
        <f>IFERROR((U65-T65)/ABS(T65)*100,"-")</f>
        <v>4.1584365159740573</v>
      </c>
      <c r="R79" s="22">
        <f t="shared" si="30"/>
        <v>10.623532818695457</v>
      </c>
      <c r="S79" s="22">
        <f t="shared" si="31"/>
        <v>-2.6429911802516894</v>
      </c>
      <c r="T79" s="125">
        <f>F65/$F$66*100</f>
        <v>0.27251351910856902</v>
      </c>
      <c r="U79" s="125">
        <f>I65/$I$66*100</f>
        <v>0.40124744132259677</v>
      </c>
      <c r="V79" s="22">
        <f>L65/$L$66*100</f>
        <v>6.227247967459256</v>
      </c>
      <c r="W79" s="22">
        <f t="shared" si="35"/>
        <v>4.906335206267638</v>
      </c>
      <c r="X79" s="22">
        <f>R65/$R$66*100</f>
        <v>0.9329776035575752</v>
      </c>
      <c r="Y79" s="22">
        <f>U65/$U$66*100</f>
        <v>18.531098336840959</v>
      </c>
      <c r="Z79" s="22">
        <f t="shared" si="32"/>
        <v>4.2199009559166081</v>
      </c>
      <c r="AA79" s="105"/>
      <c r="AB79" s="105"/>
      <c r="AJ79" s="84"/>
      <c r="AZ79" s="18"/>
      <c r="BA79" s="18"/>
      <c r="BB79" s="18"/>
      <c r="BC79" s="18"/>
      <c r="BD79" s="18"/>
      <c r="BE79" s="18"/>
      <c r="BF79" s="18"/>
      <c r="BG79" s="18"/>
    </row>
    <row r="80" spans="1:59" ht="23.25" customHeight="1" x14ac:dyDescent="0.25">
      <c r="A80" s="18"/>
      <c r="B80" s="63"/>
      <c r="C80" s="91" t="s">
        <v>66</v>
      </c>
      <c r="D80" s="27">
        <f>IFERROR((F66-D66)/ABS(D66)*100,"-")</f>
        <v>7.7702955940334331</v>
      </c>
      <c r="E80" s="27">
        <f>IFERROR((I66-G66)/ABS(G66)*100,"-")</f>
        <v>-0.36529387611755709</v>
      </c>
      <c r="F80" s="27">
        <f>IFERROR((L66-J66)/ABS(J66)*100,"-")</f>
        <v>13.033989198898672</v>
      </c>
      <c r="G80" s="27">
        <f t="shared" si="33"/>
        <v>7.6851636197185398</v>
      </c>
      <c r="H80" s="27">
        <f>IFERROR((R66-P66)/ABS(P66)*100,"-")</f>
        <v>9.729261309660707</v>
      </c>
      <c r="I80" s="27">
        <f>IFERROR((U66-S66)/ABS(S66)*100,"-")</f>
        <v>12.973940773065884</v>
      </c>
      <c r="J80" s="27">
        <f t="shared" si="28"/>
        <v>9.46867283734667</v>
      </c>
      <c r="K80" s="27">
        <f t="shared" si="29"/>
        <v>7.7448823959066511</v>
      </c>
      <c r="L80" s="27">
        <f>IFERROR((F66-E66)/ABS(E66)*100,"-")</f>
        <v>2.1149756409542855</v>
      </c>
      <c r="M80" s="27">
        <f>IFERROR((I66-H66)/ABS(H66)*100,"-")</f>
        <v>-0.91051796769813509</v>
      </c>
      <c r="N80" s="27">
        <f>IFERROR((L66-K66)/ABS(K66)*100,"-")</f>
        <v>3.524327087379616</v>
      </c>
      <c r="O80" s="27">
        <f t="shared" si="34"/>
        <v>2.4912401268877367</v>
      </c>
      <c r="P80" s="27">
        <f>IFERROR((R66-Q66)/ABS(Q66)*100,"-")</f>
        <v>2.5185457233150994</v>
      </c>
      <c r="Q80" s="127">
        <f>IFERROR((U66-T66)/ABS(T66)*100,"-")</f>
        <v>2.9689346195559323</v>
      </c>
      <c r="R80" s="27">
        <f t="shared" si="30"/>
        <v>2.5086793066890229</v>
      </c>
      <c r="S80" s="27">
        <f t="shared" si="31"/>
        <v>3.0090008379664819</v>
      </c>
      <c r="T80" s="27">
        <f>F66/$F$66*100</f>
        <v>100</v>
      </c>
      <c r="U80" s="27">
        <f>I66/$I$66*100</f>
        <v>100</v>
      </c>
      <c r="V80" s="27">
        <f>L66/$L$66*100</f>
        <v>100</v>
      </c>
      <c r="W80" s="27">
        <f t="shared" si="35"/>
        <v>100</v>
      </c>
      <c r="X80" s="27">
        <f>R66/$R$66*100</f>
        <v>100</v>
      </c>
      <c r="Y80" s="27">
        <f>U66/$U$66*100</f>
        <v>100</v>
      </c>
      <c r="Z80" s="27">
        <f t="shared" si="32"/>
        <v>100</v>
      </c>
      <c r="AA80" s="105"/>
      <c r="AB80" s="105"/>
      <c r="AJ80" s="84"/>
      <c r="AZ80" s="18"/>
      <c r="BA80" s="18"/>
      <c r="BB80" s="18"/>
      <c r="BC80" s="18"/>
      <c r="BD80" s="18"/>
      <c r="BE80" s="18"/>
      <c r="BF80" s="18"/>
      <c r="BG80" s="18"/>
    </row>
    <row r="81" spans="1:51" s="102" customFormat="1" x14ac:dyDescent="0.25">
      <c r="A81" s="48"/>
      <c r="B81" s="97"/>
      <c r="C81" s="97"/>
      <c r="D81" s="128"/>
      <c r="E81" s="99"/>
      <c r="F81" s="99"/>
      <c r="G81" s="99"/>
      <c r="H81" s="99"/>
      <c r="I81" s="99"/>
      <c r="J81" s="99"/>
      <c r="K81" s="99"/>
      <c r="L81" s="99"/>
      <c r="M81" s="99"/>
      <c r="N81" s="99"/>
      <c r="O81" s="99"/>
      <c r="P81" s="99"/>
      <c r="Q81" s="99"/>
      <c r="R81" s="99"/>
      <c r="S81" s="99"/>
      <c r="T81" s="99"/>
      <c r="U81" s="100"/>
      <c r="V81" s="48"/>
      <c r="W81" s="48"/>
      <c r="X81" s="48"/>
      <c r="Y81" s="48"/>
      <c r="Z81" s="48"/>
      <c r="AA81" s="48"/>
      <c r="AB81" s="84"/>
      <c r="AC81" s="48"/>
      <c r="AD81" s="48"/>
      <c r="AE81" s="48"/>
      <c r="AF81" s="48"/>
      <c r="AG81" s="48"/>
      <c r="AH81" s="48"/>
      <c r="AI81" s="48"/>
      <c r="AJ81" s="48"/>
      <c r="AK81" s="48"/>
      <c r="AL81" s="48"/>
      <c r="AM81" s="48"/>
      <c r="AN81" s="48"/>
      <c r="AO81" s="48"/>
      <c r="AP81" s="48"/>
      <c r="AQ81" s="48"/>
      <c r="AR81" s="48"/>
      <c r="AS81" s="48"/>
      <c r="AT81" s="48"/>
      <c r="AU81" s="48"/>
      <c r="AV81" s="48"/>
      <c r="AW81" s="48"/>
      <c r="AX81" s="48"/>
      <c r="AY81" s="48"/>
    </row>
    <row r="82" spans="1:51" s="102" customFormat="1" ht="14.1" customHeight="1" x14ac:dyDescent="0.25">
      <c r="A82" s="48"/>
      <c r="B82" s="129" t="s">
        <v>30</v>
      </c>
      <c r="C82" s="130" t="s">
        <v>31</v>
      </c>
      <c r="D82" s="48" t="s">
        <v>32</v>
      </c>
      <c r="E82" s="48"/>
      <c r="F82" s="48"/>
      <c r="G82" s="48" t="s">
        <v>33</v>
      </c>
      <c r="H82" s="48"/>
      <c r="I82" s="48"/>
      <c r="J82" s="48" t="s">
        <v>34</v>
      </c>
      <c r="K82" s="48"/>
      <c r="L82" s="48"/>
      <c r="M82" s="48"/>
      <c r="N82" s="48"/>
      <c r="O82" s="48"/>
      <c r="P82" s="48"/>
      <c r="Q82" s="48"/>
      <c r="R82" s="48"/>
      <c r="S82" s="48"/>
      <c r="T82" s="48"/>
      <c r="U82" s="48"/>
      <c r="V82" s="48"/>
      <c r="W82" s="48"/>
      <c r="X82" s="48"/>
      <c r="Y82" s="48"/>
      <c r="Z82" s="48"/>
      <c r="AA82" s="48"/>
      <c r="AB82" s="84"/>
      <c r="AC82" s="48"/>
      <c r="AD82" s="48"/>
      <c r="AE82" s="48"/>
      <c r="AF82" s="48"/>
      <c r="AG82" s="48"/>
      <c r="AH82" s="48"/>
      <c r="AI82" s="48"/>
      <c r="AJ82" s="48"/>
      <c r="AK82" s="48"/>
      <c r="AL82" s="48"/>
      <c r="AM82" s="48"/>
      <c r="AN82" s="48"/>
      <c r="AO82" s="48"/>
      <c r="AP82" s="48"/>
      <c r="AQ82" s="48"/>
      <c r="AR82" s="48"/>
      <c r="AS82" s="48"/>
      <c r="AT82" s="48"/>
      <c r="AU82" s="48"/>
      <c r="AV82" s="48"/>
      <c r="AW82" s="48"/>
      <c r="AX82" s="48"/>
      <c r="AY82" s="48"/>
    </row>
    <row r="83" spans="1:51" s="102" customFormat="1" ht="14.1" customHeight="1" x14ac:dyDescent="0.25">
      <c r="A83" s="48"/>
      <c r="B83" s="129" t="s">
        <v>35</v>
      </c>
      <c r="C83" s="49" t="s">
        <v>36</v>
      </c>
      <c r="D83" s="48" t="s">
        <v>37</v>
      </c>
      <c r="E83" s="48"/>
      <c r="F83" s="48"/>
      <c r="G83" s="48" t="s">
        <v>38</v>
      </c>
      <c r="H83" s="48"/>
      <c r="I83" s="48"/>
      <c r="J83" s="48" t="s">
        <v>39</v>
      </c>
      <c r="K83" s="48"/>
      <c r="L83" s="48"/>
      <c r="M83" s="48"/>
      <c r="N83" s="48"/>
      <c r="O83" s="48"/>
      <c r="P83" s="48"/>
      <c r="Q83" s="48"/>
      <c r="R83" s="48"/>
      <c r="S83" s="48"/>
      <c r="T83" s="48"/>
      <c r="U83" s="48"/>
      <c r="V83" s="48"/>
      <c r="W83" s="48"/>
      <c r="X83" s="48"/>
      <c r="Y83" s="48"/>
      <c r="Z83" s="48"/>
      <c r="AA83" s="48"/>
      <c r="AB83" s="84"/>
      <c r="AC83" s="48"/>
      <c r="AD83" s="48"/>
      <c r="AE83" s="48"/>
      <c r="AF83" s="48"/>
      <c r="AG83" s="48"/>
      <c r="AH83" s="48"/>
      <c r="AI83" s="48"/>
      <c r="AJ83" s="48"/>
      <c r="AK83" s="48"/>
      <c r="AL83" s="48"/>
      <c r="AM83" s="48"/>
      <c r="AN83" s="48"/>
      <c r="AO83" s="48"/>
      <c r="AP83" s="48"/>
      <c r="AQ83" s="48"/>
      <c r="AR83" s="48"/>
      <c r="AS83" s="48"/>
      <c r="AT83" s="48"/>
      <c r="AU83" s="48"/>
      <c r="AV83" s="48"/>
      <c r="AW83" s="48"/>
      <c r="AX83" s="48"/>
      <c r="AY83" s="48"/>
    </row>
    <row r="84" spans="1:51" s="102" customFormat="1" ht="14.1" customHeight="1" x14ac:dyDescent="0.25">
      <c r="A84" s="48"/>
      <c r="B84" s="131" t="s">
        <v>40</v>
      </c>
      <c r="C84" s="130" t="s">
        <v>41</v>
      </c>
      <c r="D84" s="48" t="s">
        <v>42</v>
      </c>
      <c r="E84" s="48"/>
      <c r="F84" s="48"/>
      <c r="G84" s="48" t="s">
        <v>43</v>
      </c>
      <c r="H84" s="48"/>
      <c r="I84" s="48"/>
      <c r="J84" s="48"/>
      <c r="K84" s="48"/>
      <c r="L84" s="48"/>
      <c r="M84" s="48"/>
      <c r="N84" s="48"/>
      <c r="O84" s="48"/>
      <c r="P84" s="48"/>
      <c r="Q84" s="48"/>
      <c r="R84" s="48"/>
      <c r="S84" s="48"/>
      <c r="T84" s="48"/>
      <c r="U84" s="48"/>
      <c r="V84" s="48"/>
      <c r="W84" s="48"/>
      <c r="X84" s="48"/>
      <c r="Y84" s="48"/>
      <c r="Z84" s="48"/>
      <c r="AA84" s="48"/>
      <c r="AB84" s="84"/>
      <c r="AC84" s="48"/>
      <c r="AD84" s="48"/>
      <c r="AE84" s="48"/>
      <c r="AF84" s="48"/>
      <c r="AG84" s="48"/>
      <c r="AH84" s="48"/>
      <c r="AI84" s="48"/>
      <c r="AJ84" s="48"/>
      <c r="AK84" s="48"/>
      <c r="AL84" s="48"/>
      <c r="AM84" s="48"/>
      <c r="AN84" s="48"/>
      <c r="AO84" s="48"/>
      <c r="AP84" s="48"/>
      <c r="AQ84" s="48"/>
      <c r="AR84" s="48"/>
      <c r="AS84" s="48"/>
      <c r="AT84" s="48"/>
      <c r="AU84" s="48"/>
      <c r="AV84" s="48"/>
      <c r="AW84" s="48"/>
      <c r="AX84" s="48"/>
      <c r="AY84" s="48"/>
    </row>
    <row r="85" spans="1:51" s="102" customFormat="1" ht="14.1" customHeight="1" x14ac:dyDescent="0.25">
      <c r="A85" s="48"/>
      <c r="B85" s="132"/>
      <c r="C85" s="130" t="s">
        <v>44</v>
      </c>
      <c r="D85" s="48"/>
      <c r="E85" s="48"/>
      <c r="F85" s="48"/>
      <c r="G85" s="48"/>
      <c r="H85" s="48"/>
      <c r="I85" s="48"/>
      <c r="J85" s="48"/>
      <c r="K85" s="48"/>
      <c r="L85" s="48"/>
      <c r="M85" s="48"/>
      <c r="N85" s="48"/>
      <c r="O85" s="48"/>
      <c r="P85" s="48"/>
      <c r="Q85" s="48"/>
      <c r="R85" s="48"/>
      <c r="S85" s="48"/>
      <c r="T85" s="48"/>
      <c r="U85" s="48"/>
      <c r="V85" s="48"/>
      <c r="W85" s="48"/>
      <c r="X85" s="48"/>
      <c r="Y85" s="48"/>
      <c r="Z85" s="48"/>
      <c r="AA85" s="48"/>
      <c r="AB85" s="84"/>
      <c r="AC85" s="48"/>
      <c r="AD85" s="48"/>
      <c r="AE85" s="48"/>
      <c r="AF85" s="48"/>
      <c r="AG85" s="48"/>
      <c r="AH85" s="48"/>
      <c r="AI85" s="48"/>
      <c r="AJ85" s="48"/>
      <c r="AK85" s="48"/>
      <c r="AL85" s="48"/>
      <c r="AM85" s="48"/>
      <c r="AN85" s="48"/>
      <c r="AO85" s="48"/>
      <c r="AP85" s="48"/>
      <c r="AQ85" s="48"/>
      <c r="AR85" s="48"/>
      <c r="AS85" s="48"/>
      <c r="AT85" s="48"/>
      <c r="AU85" s="48"/>
      <c r="AV85" s="48"/>
      <c r="AW85" s="48"/>
      <c r="AX85" s="48"/>
      <c r="AY85" s="48"/>
    </row>
    <row r="86" spans="1:51" s="102" customFormat="1" ht="14.1" customHeight="1" x14ac:dyDescent="0.25">
      <c r="A86" s="48"/>
      <c r="B86" s="54" t="s">
        <v>45</v>
      </c>
      <c r="C86" s="130" t="s">
        <v>46</v>
      </c>
      <c r="D86" s="48"/>
      <c r="E86" s="48"/>
      <c r="F86" s="48"/>
      <c r="G86" s="48"/>
      <c r="H86" s="48"/>
      <c r="I86" s="48"/>
      <c r="J86" s="48"/>
      <c r="K86" s="48"/>
      <c r="L86" s="48"/>
      <c r="M86" s="48"/>
      <c r="N86" s="48"/>
      <c r="O86" s="48"/>
      <c r="P86" s="48"/>
      <c r="Q86" s="48"/>
      <c r="R86" s="48"/>
      <c r="S86" s="48"/>
      <c r="T86" s="48"/>
      <c r="U86" s="48"/>
      <c r="V86" s="48"/>
      <c r="W86" s="48"/>
      <c r="X86" s="48"/>
      <c r="Y86" s="48"/>
      <c r="Z86" s="48"/>
      <c r="AA86" s="48"/>
      <c r="AB86" s="84"/>
      <c r="AC86" s="48"/>
      <c r="AD86" s="48"/>
      <c r="AE86" s="48"/>
      <c r="AF86" s="48"/>
      <c r="AG86" s="48"/>
      <c r="AH86" s="48"/>
      <c r="AI86" s="48"/>
      <c r="AJ86" s="48"/>
      <c r="AK86" s="48"/>
      <c r="AL86" s="48"/>
      <c r="AM86" s="48"/>
      <c r="AN86" s="48"/>
      <c r="AO86" s="48"/>
      <c r="AP86" s="48"/>
      <c r="AQ86" s="48"/>
      <c r="AR86" s="48"/>
      <c r="AS86" s="48"/>
      <c r="AT86" s="48"/>
      <c r="AU86" s="48"/>
      <c r="AV86" s="48"/>
      <c r="AW86" s="48"/>
      <c r="AX86" s="48"/>
      <c r="AY86" s="48"/>
    </row>
    <row r="87" spans="1:51" s="102" customFormat="1" ht="14.1" customHeight="1" x14ac:dyDescent="0.25">
      <c r="A87" s="48"/>
      <c r="B87" s="131" t="s">
        <v>47</v>
      </c>
      <c r="C87" s="130" t="s">
        <v>48</v>
      </c>
      <c r="D87" s="48"/>
      <c r="E87" s="48"/>
      <c r="F87" s="48"/>
      <c r="G87" s="48"/>
      <c r="H87" s="48"/>
      <c r="I87" s="48"/>
      <c r="J87" s="48"/>
      <c r="K87" s="48"/>
      <c r="L87" s="48"/>
      <c r="M87" s="48"/>
      <c r="N87" s="48"/>
      <c r="O87" s="48"/>
      <c r="P87" s="48"/>
      <c r="Q87" s="48"/>
      <c r="R87" s="48"/>
      <c r="S87" s="48"/>
      <c r="T87" s="48"/>
      <c r="U87" s="48"/>
      <c r="V87" s="48"/>
      <c r="W87" s="48"/>
      <c r="X87" s="48"/>
      <c r="Y87" s="48"/>
      <c r="Z87" s="48"/>
      <c r="AA87" s="48"/>
      <c r="AB87" s="84"/>
      <c r="AC87" s="48"/>
      <c r="AD87" s="48"/>
      <c r="AE87" s="48"/>
      <c r="AF87" s="48"/>
      <c r="AG87" s="48"/>
      <c r="AH87" s="48"/>
      <c r="AI87" s="48"/>
      <c r="AJ87" s="48"/>
      <c r="AK87" s="48"/>
      <c r="AL87" s="48"/>
      <c r="AM87" s="48"/>
      <c r="AN87" s="48"/>
      <c r="AO87" s="48"/>
      <c r="AP87" s="48"/>
      <c r="AQ87" s="48"/>
      <c r="AR87" s="48"/>
      <c r="AS87" s="48"/>
      <c r="AT87" s="48"/>
      <c r="AU87" s="48"/>
      <c r="AV87" s="48"/>
      <c r="AW87" s="48"/>
      <c r="AX87" s="48"/>
      <c r="AY87" s="48"/>
    </row>
    <row r="88" spans="1:51" s="102" customFormat="1" ht="14.1" customHeight="1" x14ac:dyDescent="0.25">
      <c r="A88" s="48"/>
      <c r="B88" s="54" t="s">
        <v>49</v>
      </c>
      <c r="C88" s="54"/>
      <c r="D88" s="54"/>
      <c r="E88" s="54"/>
      <c r="F88" s="54"/>
      <c r="G88" s="54"/>
      <c r="H88" s="54"/>
      <c r="I88" s="54"/>
      <c r="J88" s="54"/>
      <c r="K88" s="54"/>
      <c r="L88" s="54"/>
      <c r="M88" s="54"/>
      <c r="N88" s="54"/>
      <c r="O88" s="54"/>
      <c r="P88" s="54"/>
      <c r="Q88" s="48"/>
      <c r="R88" s="54"/>
      <c r="S88" s="48"/>
      <c r="T88" s="48"/>
      <c r="U88" s="48"/>
      <c r="V88" s="48"/>
      <c r="W88" s="48"/>
      <c r="X88" s="48"/>
      <c r="Y88" s="48"/>
      <c r="Z88" s="48"/>
      <c r="AA88" s="48"/>
      <c r="AB88" s="84"/>
      <c r="AC88" s="48"/>
      <c r="AD88" s="48"/>
      <c r="AE88" s="48"/>
      <c r="AF88" s="48"/>
      <c r="AG88" s="48"/>
      <c r="AH88" s="48"/>
      <c r="AI88" s="48"/>
      <c r="AJ88" s="48"/>
      <c r="AK88" s="48"/>
      <c r="AL88" s="48"/>
      <c r="AM88" s="48"/>
      <c r="AN88" s="48"/>
      <c r="AO88" s="48"/>
      <c r="AP88" s="48"/>
      <c r="AQ88" s="48"/>
      <c r="AR88" s="48"/>
      <c r="AS88" s="48"/>
      <c r="AT88" s="48"/>
      <c r="AU88" s="48"/>
      <c r="AV88" s="48"/>
      <c r="AW88" s="48"/>
      <c r="AX88" s="48"/>
      <c r="AY88" s="48"/>
    </row>
    <row r="89" spans="1:51" s="102" customFormat="1" ht="14.1" customHeight="1" x14ac:dyDescent="0.25">
      <c r="A89" s="48"/>
      <c r="B89" s="239" t="s">
        <v>69</v>
      </c>
      <c r="C89" s="239"/>
      <c r="D89" s="239"/>
      <c r="E89" s="239"/>
      <c r="F89" s="239"/>
      <c r="G89" s="239"/>
      <c r="H89" s="239"/>
      <c r="I89" s="239"/>
      <c r="J89" s="239"/>
      <c r="K89" s="239"/>
      <c r="L89" s="239"/>
      <c r="M89" s="239"/>
      <c r="N89" s="239"/>
      <c r="O89" s="239"/>
      <c r="P89" s="239"/>
      <c r="Q89" s="239"/>
      <c r="R89" s="239"/>
      <c r="S89" s="239"/>
      <c r="T89" s="48"/>
      <c r="U89" s="48"/>
      <c r="V89" s="48"/>
      <c r="W89" s="48"/>
      <c r="X89" s="48"/>
      <c r="Y89" s="48"/>
      <c r="Z89" s="48"/>
      <c r="AA89" s="48"/>
      <c r="AB89" s="84"/>
      <c r="AC89" s="48"/>
      <c r="AD89" s="48"/>
      <c r="AE89" s="48"/>
      <c r="AF89" s="48"/>
      <c r="AG89" s="48"/>
      <c r="AH89" s="48"/>
      <c r="AI89" s="48"/>
      <c r="AJ89" s="48"/>
      <c r="AK89" s="48"/>
      <c r="AL89" s="48"/>
      <c r="AM89" s="48"/>
      <c r="AN89" s="48"/>
      <c r="AO89" s="48"/>
      <c r="AP89" s="48"/>
      <c r="AQ89" s="48"/>
      <c r="AR89" s="48"/>
      <c r="AS89" s="48"/>
      <c r="AT89" s="48"/>
      <c r="AU89" s="48"/>
      <c r="AV89" s="48"/>
      <c r="AW89" s="48"/>
      <c r="AX89" s="48"/>
      <c r="AY89" s="48"/>
    </row>
    <row r="90" spans="1:51" s="102" customFormat="1" ht="14.1" customHeight="1" x14ac:dyDescent="0.25">
      <c r="A90" s="48"/>
      <c r="B90" s="240" t="s">
        <v>70</v>
      </c>
      <c r="C90" s="240"/>
      <c r="D90" s="240"/>
      <c r="E90" s="240"/>
      <c r="F90" s="240"/>
      <c r="G90" s="240"/>
      <c r="H90" s="240"/>
      <c r="I90" s="240"/>
      <c r="J90" s="240"/>
      <c r="K90" s="240"/>
      <c r="L90" s="240"/>
      <c r="M90" s="240"/>
      <c r="N90" s="240"/>
      <c r="O90" s="240"/>
      <c r="P90" s="240"/>
      <c r="Q90" s="240"/>
      <c r="R90" s="240"/>
      <c r="S90" s="240"/>
      <c r="T90" s="48"/>
      <c r="U90" s="48"/>
      <c r="V90" s="48"/>
      <c r="W90" s="48"/>
      <c r="X90" s="48"/>
      <c r="Y90" s="48"/>
      <c r="Z90" s="48"/>
      <c r="AA90" s="48"/>
      <c r="AB90" s="84"/>
      <c r="AC90" s="48"/>
      <c r="AD90" s="48"/>
      <c r="AE90" s="48"/>
      <c r="AF90" s="48"/>
      <c r="AG90" s="48"/>
      <c r="AH90" s="48"/>
      <c r="AI90" s="48"/>
      <c r="AJ90" s="48"/>
      <c r="AK90" s="48"/>
      <c r="AL90" s="48"/>
      <c r="AM90" s="48"/>
      <c r="AN90" s="48"/>
      <c r="AO90" s="48"/>
      <c r="AP90" s="48"/>
      <c r="AQ90" s="48"/>
      <c r="AR90" s="48"/>
      <c r="AS90" s="48"/>
      <c r="AT90" s="48"/>
      <c r="AU90" s="48"/>
      <c r="AV90" s="48"/>
      <c r="AW90" s="48"/>
      <c r="AX90" s="48"/>
      <c r="AY90" s="48"/>
    </row>
    <row r="91" spans="1:51" x14ac:dyDescent="0.25">
      <c r="A91" s="18"/>
      <c r="B91" s="18"/>
      <c r="C91" s="18"/>
      <c r="D91" s="18"/>
      <c r="E91" s="18"/>
      <c r="F91" s="18"/>
      <c r="G91" s="18"/>
      <c r="H91" s="18"/>
      <c r="I91" s="18"/>
      <c r="J91" s="18"/>
      <c r="K91" s="18"/>
      <c r="L91" s="18"/>
      <c r="M91" s="18"/>
      <c r="N91" s="18"/>
      <c r="O91" s="18"/>
      <c r="P91" s="18"/>
      <c r="Q91" s="18"/>
      <c r="R91" s="18"/>
      <c r="S91" s="18"/>
      <c r="T91" s="18"/>
    </row>
    <row r="92" spans="1:51" x14ac:dyDescent="0.25">
      <c r="A92" s="18"/>
      <c r="B92" s="18"/>
      <c r="C92" s="18"/>
      <c r="D92" s="18"/>
      <c r="E92" s="18"/>
      <c r="F92" s="18"/>
      <c r="G92" s="18"/>
      <c r="H92" s="18"/>
      <c r="I92" s="18"/>
      <c r="J92" s="18"/>
      <c r="K92" s="18"/>
      <c r="L92" s="18"/>
      <c r="M92" s="18"/>
      <c r="N92" s="18"/>
      <c r="O92" s="18"/>
      <c r="P92" s="18"/>
      <c r="Q92" s="18"/>
      <c r="R92" s="18"/>
      <c r="S92" s="18"/>
      <c r="T92" s="18"/>
    </row>
    <row r="93" spans="1:51" x14ac:dyDescent="0.25">
      <c r="A93" s="18"/>
      <c r="B93" s="18"/>
      <c r="C93" s="18"/>
      <c r="D93" s="18"/>
      <c r="E93" s="18"/>
      <c r="F93" s="18"/>
      <c r="G93" s="18"/>
      <c r="H93" s="18"/>
      <c r="I93" s="18"/>
      <c r="J93" s="18"/>
      <c r="K93" s="18"/>
      <c r="L93" s="18"/>
      <c r="M93" s="18"/>
      <c r="N93" s="18"/>
      <c r="O93" s="18"/>
      <c r="P93" s="18"/>
      <c r="Q93" s="18"/>
      <c r="R93" s="18"/>
      <c r="S93" s="18"/>
      <c r="T93" s="18"/>
    </row>
    <row r="94" spans="1:51" x14ac:dyDescent="0.25">
      <c r="A94" s="18"/>
      <c r="B94" s="18"/>
      <c r="C94" s="18"/>
      <c r="D94" s="18"/>
      <c r="E94" s="18"/>
      <c r="F94" s="18"/>
      <c r="G94" s="18"/>
      <c r="H94" s="18"/>
      <c r="I94" s="18"/>
      <c r="J94" s="18"/>
      <c r="K94" s="18"/>
      <c r="L94" s="18"/>
      <c r="M94" s="18"/>
      <c r="N94" s="18"/>
      <c r="O94" s="18"/>
      <c r="P94" s="18"/>
      <c r="Q94" s="18"/>
      <c r="R94" s="18"/>
      <c r="S94" s="18"/>
      <c r="T94" s="18"/>
    </row>
    <row r="95" spans="1:51" x14ac:dyDescent="0.25">
      <c r="A95" s="18"/>
      <c r="B95" s="18"/>
      <c r="C95" s="18"/>
      <c r="D95" s="18"/>
      <c r="E95" s="18"/>
      <c r="F95" s="18"/>
      <c r="G95" s="18"/>
      <c r="H95" s="18"/>
      <c r="I95" s="18"/>
      <c r="J95" s="18"/>
      <c r="K95" s="18"/>
      <c r="L95" s="18"/>
      <c r="M95" s="18"/>
      <c r="N95" s="18"/>
      <c r="O95" s="18"/>
      <c r="P95" s="18"/>
      <c r="Q95" s="18"/>
      <c r="R95" s="18"/>
      <c r="S95" s="18"/>
      <c r="T95" s="18"/>
    </row>
    <row r="96" spans="1:51" x14ac:dyDescent="0.25">
      <c r="A96" s="18"/>
      <c r="B96" s="18"/>
      <c r="C96" s="18"/>
      <c r="D96" s="18"/>
      <c r="E96" s="18"/>
      <c r="F96" s="18"/>
      <c r="G96" s="18"/>
      <c r="H96" s="18"/>
      <c r="I96" s="18"/>
      <c r="J96" s="18"/>
      <c r="K96" s="18"/>
      <c r="L96" s="18"/>
      <c r="M96" s="18"/>
      <c r="N96" s="18"/>
      <c r="O96" s="18"/>
      <c r="P96" s="18"/>
      <c r="Q96" s="18"/>
      <c r="R96" s="18"/>
      <c r="S96" s="18"/>
      <c r="T96" s="18"/>
    </row>
    <row r="97" spans="1:20" x14ac:dyDescent="0.25">
      <c r="A97" s="18"/>
      <c r="B97" s="18"/>
      <c r="C97" s="18"/>
      <c r="D97" s="18"/>
      <c r="E97" s="18"/>
      <c r="F97" s="18"/>
      <c r="G97" s="18"/>
      <c r="H97" s="18"/>
      <c r="I97" s="18"/>
      <c r="J97" s="18"/>
      <c r="K97" s="18"/>
      <c r="L97" s="18"/>
      <c r="M97" s="18"/>
      <c r="N97" s="18"/>
      <c r="O97" s="18"/>
      <c r="P97" s="18"/>
      <c r="Q97" s="18"/>
      <c r="R97" s="18"/>
      <c r="S97" s="18"/>
      <c r="T97" s="18"/>
    </row>
    <row r="98" spans="1:20" x14ac:dyDescent="0.25">
      <c r="A98" s="18"/>
      <c r="B98" s="18"/>
      <c r="C98" s="18"/>
      <c r="D98" s="18"/>
      <c r="E98" s="18"/>
      <c r="F98" s="18"/>
      <c r="G98" s="18"/>
      <c r="H98" s="18"/>
      <c r="I98" s="18"/>
      <c r="J98" s="18"/>
      <c r="K98" s="18"/>
      <c r="L98" s="18"/>
      <c r="M98" s="18"/>
      <c r="N98" s="18"/>
      <c r="O98" s="18"/>
      <c r="P98" s="18"/>
      <c r="Q98" s="18"/>
      <c r="R98" s="18"/>
      <c r="S98" s="18"/>
      <c r="T98" s="18"/>
    </row>
    <row r="99" spans="1:20" x14ac:dyDescent="0.25">
      <c r="A99" s="18"/>
      <c r="B99" s="18"/>
      <c r="C99" s="18"/>
      <c r="D99" s="18"/>
      <c r="E99" s="18"/>
      <c r="F99" s="18"/>
      <c r="G99" s="18"/>
      <c r="H99" s="18"/>
      <c r="I99" s="18"/>
      <c r="J99" s="18"/>
      <c r="K99" s="18"/>
      <c r="L99" s="18"/>
      <c r="M99" s="18"/>
      <c r="N99" s="18"/>
      <c r="O99" s="18"/>
      <c r="P99" s="18"/>
      <c r="Q99" s="18"/>
      <c r="R99" s="18"/>
      <c r="S99" s="18"/>
      <c r="T99" s="18"/>
    </row>
    <row r="100" spans="1:20" x14ac:dyDescent="0.25">
      <c r="A100" s="18"/>
      <c r="B100" s="18"/>
      <c r="C100" s="18"/>
      <c r="D100" s="18"/>
      <c r="E100" s="18"/>
      <c r="F100" s="18"/>
      <c r="G100" s="18"/>
      <c r="H100" s="18"/>
      <c r="I100" s="18"/>
      <c r="J100" s="18"/>
      <c r="K100" s="18"/>
      <c r="L100" s="18"/>
      <c r="M100" s="18"/>
      <c r="N100" s="18"/>
      <c r="O100" s="18"/>
      <c r="P100" s="18"/>
      <c r="Q100" s="18"/>
      <c r="R100" s="18"/>
      <c r="S100" s="18"/>
      <c r="T100" s="18"/>
    </row>
    <row r="101" spans="1:20" x14ac:dyDescent="0.25">
      <c r="A101" s="18"/>
      <c r="B101" s="18"/>
      <c r="C101" s="18"/>
      <c r="D101" s="18"/>
      <c r="E101" s="18"/>
      <c r="F101" s="18"/>
      <c r="G101" s="18"/>
      <c r="H101" s="18"/>
      <c r="I101" s="18"/>
      <c r="J101" s="18"/>
      <c r="K101" s="18"/>
      <c r="L101" s="18"/>
      <c r="M101" s="18"/>
      <c r="N101" s="18"/>
      <c r="O101" s="18"/>
      <c r="P101" s="18"/>
      <c r="Q101" s="18"/>
      <c r="R101" s="18"/>
      <c r="S101" s="18"/>
      <c r="T101" s="18"/>
    </row>
    <row r="102" spans="1:20" x14ac:dyDescent="0.25">
      <c r="A102" s="18"/>
      <c r="B102" s="18"/>
      <c r="C102" s="18"/>
      <c r="D102" s="18"/>
      <c r="E102" s="18"/>
      <c r="F102" s="18"/>
      <c r="G102" s="18"/>
      <c r="H102" s="18"/>
      <c r="I102" s="18"/>
      <c r="J102" s="18"/>
      <c r="K102" s="18"/>
      <c r="L102" s="18"/>
      <c r="M102" s="18"/>
      <c r="N102" s="18"/>
      <c r="O102" s="18"/>
      <c r="P102" s="18"/>
      <c r="Q102" s="18"/>
      <c r="R102" s="18"/>
      <c r="S102" s="18"/>
      <c r="T102" s="18"/>
    </row>
    <row r="103" spans="1:20" x14ac:dyDescent="0.25">
      <c r="A103" s="18"/>
      <c r="B103" s="18"/>
      <c r="C103" s="18"/>
      <c r="D103" s="18"/>
      <c r="E103" s="18"/>
      <c r="F103" s="18"/>
      <c r="G103" s="18"/>
      <c r="H103" s="18"/>
      <c r="I103" s="18"/>
      <c r="J103" s="18"/>
      <c r="K103" s="18"/>
      <c r="L103" s="18"/>
      <c r="M103" s="18"/>
      <c r="N103" s="18"/>
      <c r="O103" s="18"/>
      <c r="P103" s="18"/>
      <c r="Q103" s="18"/>
      <c r="R103" s="18"/>
      <c r="S103" s="18"/>
      <c r="T103" s="18"/>
    </row>
    <row r="104" spans="1:20" x14ac:dyDescent="0.25">
      <c r="A104" s="18"/>
      <c r="B104" s="18"/>
      <c r="C104" s="18"/>
      <c r="D104" s="18"/>
      <c r="E104" s="18"/>
      <c r="F104" s="18"/>
      <c r="G104" s="18"/>
      <c r="H104" s="18"/>
      <c r="I104" s="18"/>
      <c r="J104" s="18"/>
      <c r="K104" s="18"/>
      <c r="L104" s="18"/>
      <c r="M104" s="18"/>
      <c r="N104" s="18"/>
      <c r="O104" s="18"/>
      <c r="P104" s="18"/>
      <c r="Q104" s="18"/>
      <c r="R104" s="18"/>
      <c r="S104" s="18"/>
      <c r="T104" s="18"/>
    </row>
    <row r="105" spans="1:20" x14ac:dyDescent="0.25">
      <c r="A105" s="18"/>
      <c r="B105" s="18"/>
      <c r="C105" s="18"/>
      <c r="D105" s="18"/>
      <c r="E105" s="18"/>
      <c r="F105" s="18"/>
      <c r="G105" s="18"/>
      <c r="H105" s="18"/>
      <c r="I105" s="18"/>
      <c r="J105" s="18"/>
      <c r="K105" s="18"/>
      <c r="L105" s="18"/>
      <c r="M105" s="18"/>
      <c r="N105" s="18"/>
      <c r="O105" s="18"/>
      <c r="P105" s="18"/>
      <c r="Q105" s="18"/>
      <c r="R105" s="18"/>
      <c r="S105" s="18"/>
      <c r="T105" s="18"/>
    </row>
    <row r="106" spans="1:20" x14ac:dyDescent="0.25">
      <c r="A106" s="18"/>
      <c r="B106" s="18"/>
      <c r="C106" s="18"/>
      <c r="D106" s="18"/>
      <c r="E106" s="18"/>
      <c r="F106" s="18"/>
      <c r="G106" s="18"/>
      <c r="H106" s="18"/>
      <c r="I106" s="18"/>
      <c r="J106" s="18"/>
      <c r="K106" s="18"/>
      <c r="L106" s="18"/>
      <c r="M106" s="18"/>
      <c r="N106" s="18"/>
      <c r="O106" s="18"/>
      <c r="P106" s="18"/>
      <c r="Q106" s="18"/>
      <c r="R106" s="18"/>
      <c r="S106" s="18"/>
      <c r="T106" s="18"/>
    </row>
    <row r="107" spans="1:20" x14ac:dyDescent="0.25">
      <c r="A107" s="18"/>
      <c r="B107" s="18"/>
      <c r="C107" s="18"/>
      <c r="D107" s="18"/>
      <c r="E107" s="18"/>
      <c r="F107" s="18"/>
      <c r="G107" s="18"/>
      <c r="H107" s="18"/>
      <c r="I107" s="18"/>
      <c r="J107" s="18"/>
      <c r="K107" s="18"/>
      <c r="L107" s="18"/>
      <c r="M107" s="18"/>
      <c r="N107" s="18"/>
      <c r="O107" s="18"/>
      <c r="P107" s="18"/>
      <c r="Q107" s="18"/>
      <c r="R107" s="18"/>
      <c r="S107" s="18"/>
      <c r="T107" s="18"/>
    </row>
    <row r="108" spans="1:20" x14ac:dyDescent="0.25">
      <c r="A108" s="18"/>
      <c r="B108" s="18"/>
      <c r="C108" s="18"/>
      <c r="D108" s="18"/>
      <c r="E108" s="18"/>
      <c r="F108" s="18"/>
      <c r="G108" s="18"/>
      <c r="H108" s="18"/>
      <c r="I108" s="18"/>
      <c r="J108" s="18"/>
      <c r="K108" s="18"/>
      <c r="L108" s="18"/>
      <c r="M108" s="18"/>
      <c r="N108" s="18"/>
      <c r="O108" s="18"/>
      <c r="P108" s="18"/>
      <c r="Q108" s="18"/>
      <c r="R108" s="18"/>
      <c r="S108" s="18"/>
      <c r="T108" s="18"/>
    </row>
    <row r="109" spans="1:20" x14ac:dyDescent="0.25">
      <c r="A109" s="18"/>
      <c r="B109" s="18"/>
      <c r="C109" s="18"/>
      <c r="D109" s="18"/>
      <c r="E109" s="18"/>
      <c r="F109" s="18"/>
      <c r="G109" s="18"/>
      <c r="H109" s="18"/>
      <c r="I109" s="18"/>
      <c r="J109" s="18"/>
      <c r="K109" s="18"/>
      <c r="L109" s="18"/>
      <c r="M109" s="18"/>
      <c r="N109" s="18"/>
      <c r="O109" s="18"/>
      <c r="P109" s="18"/>
      <c r="Q109" s="18"/>
      <c r="R109" s="18"/>
      <c r="S109" s="18"/>
      <c r="T109" s="18"/>
    </row>
    <row r="110" spans="1:20" x14ac:dyDescent="0.25">
      <c r="A110" s="18"/>
      <c r="B110" s="18"/>
      <c r="C110" s="18"/>
      <c r="D110" s="18"/>
      <c r="E110" s="18"/>
      <c r="F110" s="18"/>
      <c r="G110" s="18"/>
      <c r="H110" s="18"/>
      <c r="I110" s="18"/>
      <c r="J110" s="18"/>
      <c r="K110" s="18"/>
      <c r="L110" s="18"/>
      <c r="M110" s="18"/>
      <c r="N110" s="18"/>
      <c r="O110" s="18"/>
      <c r="P110" s="18"/>
      <c r="Q110" s="18"/>
      <c r="R110" s="18"/>
      <c r="S110" s="18"/>
      <c r="T110" s="18"/>
    </row>
    <row r="111" spans="1:20" x14ac:dyDescent="0.25">
      <c r="A111" s="18"/>
      <c r="B111" s="18"/>
      <c r="C111" s="18"/>
      <c r="D111" s="18"/>
      <c r="E111" s="18"/>
      <c r="F111" s="18"/>
      <c r="G111" s="18"/>
      <c r="H111" s="18"/>
      <c r="I111" s="18"/>
      <c r="J111" s="18"/>
      <c r="K111" s="18"/>
      <c r="L111" s="18"/>
      <c r="M111" s="18"/>
      <c r="N111" s="18"/>
      <c r="O111" s="18"/>
      <c r="P111" s="18"/>
      <c r="Q111" s="18"/>
      <c r="R111" s="18"/>
      <c r="S111" s="18"/>
      <c r="T111" s="18"/>
    </row>
    <row r="112" spans="1:20" x14ac:dyDescent="0.25">
      <c r="A112" s="18"/>
      <c r="B112" s="18"/>
      <c r="C112" s="18"/>
      <c r="D112" s="18"/>
      <c r="E112" s="18"/>
      <c r="F112" s="18"/>
      <c r="G112" s="18"/>
      <c r="H112" s="18"/>
      <c r="I112" s="18"/>
      <c r="J112" s="18"/>
      <c r="K112" s="18"/>
      <c r="L112" s="18"/>
      <c r="M112" s="18"/>
      <c r="N112" s="18"/>
      <c r="O112" s="18"/>
      <c r="P112" s="18"/>
      <c r="Q112" s="18"/>
      <c r="R112" s="18"/>
      <c r="S112" s="18"/>
      <c r="T112" s="18"/>
    </row>
    <row r="113" spans="1:20" x14ac:dyDescent="0.25">
      <c r="A113" s="18"/>
      <c r="B113" s="18"/>
      <c r="C113" s="18"/>
      <c r="D113" s="18"/>
      <c r="E113" s="18"/>
      <c r="F113" s="18"/>
      <c r="G113" s="18"/>
      <c r="H113" s="18"/>
      <c r="I113" s="18"/>
      <c r="J113" s="18"/>
      <c r="K113" s="18"/>
      <c r="L113" s="18"/>
      <c r="M113" s="18"/>
      <c r="N113" s="18"/>
      <c r="O113" s="18"/>
      <c r="P113" s="18"/>
      <c r="Q113" s="18"/>
      <c r="R113" s="18"/>
      <c r="S113" s="18"/>
      <c r="T113" s="18"/>
    </row>
    <row r="114" spans="1:20" x14ac:dyDescent="0.25">
      <c r="A114" s="18"/>
      <c r="B114" s="18"/>
      <c r="C114" s="18"/>
      <c r="D114" s="18"/>
      <c r="E114" s="18"/>
      <c r="F114" s="18"/>
      <c r="G114" s="18"/>
      <c r="H114" s="18"/>
      <c r="I114" s="18"/>
      <c r="J114" s="18"/>
      <c r="K114" s="18"/>
      <c r="L114" s="18"/>
      <c r="M114" s="18"/>
      <c r="N114" s="18"/>
      <c r="O114" s="18"/>
      <c r="P114" s="18"/>
      <c r="Q114" s="18"/>
      <c r="R114" s="18"/>
      <c r="S114" s="18"/>
      <c r="T114" s="18"/>
    </row>
    <row r="115" spans="1:20" x14ac:dyDescent="0.25">
      <c r="A115" s="18"/>
      <c r="B115" s="18"/>
      <c r="C115" s="18"/>
      <c r="D115" s="18"/>
      <c r="E115" s="18"/>
      <c r="F115" s="18"/>
      <c r="G115" s="18"/>
      <c r="H115" s="18"/>
      <c r="I115" s="18"/>
      <c r="J115" s="18"/>
      <c r="K115" s="18"/>
      <c r="L115" s="18"/>
      <c r="M115" s="18"/>
      <c r="N115" s="18"/>
      <c r="O115" s="18"/>
      <c r="P115" s="18"/>
      <c r="Q115" s="18"/>
      <c r="R115" s="18"/>
      <c r="S115" s="18"/>
      <c r="T115" s="18"/>
    </row>
    <row r="116" spans="1:20" x14ac:dyDescent="0.25">
      <c r="A116" s="18"/>
      <c r="B116" s="18"/>
      <c r="C116" s="18"/>
      <c r="D116" s="18"/>
      <c r="E116" s="18"/>
      <c r="F116" s="18"/>
      <c r="G116" s="18"/>
      <c r="H116" s="18"/>
      <c r="I116" s="18"/>
      <c r="J116" s="18"/>
      <c r="K116" s="18"/>
      <c r="L116" s="18"/>
      <c r="M116" s="18"/>
      <c r="N116" s="18"/>
      <c r="O116" s="18"/>
      <c r="P116" s="18"/>
      <c r="Q116" s="18"/>
      <c r="R116" s="18"/>
      <c r="S116" s="18"/>
      <c r="T116" s="18"/>
    </row>
    <row r="117" spans="1:20" x14ac:dyDescent="0.25">
      <c r="A117" s="18"/>
      <c r="B117" s="18"/>
      <c r="C117" s="18"/>
      <c r="D117" s="18"/>
      <c r="E117" s="18"/>
      <c r="F117" s="18"/>
      <c r="G117" s="18"/>
      <c r="H117" s="18"/>
      <c r="I117" s="18"/>
      <c r="J117" s="18"/>
      <c r="K117" s="18"/>
      <c r="L117" s="18"/>
      <c r="M117" s="18"/>
      <c r="N117" s="18"/>
      <c r="O117" s="18"/>
      <c r="P117" s="18"/>
      <c r="Q117" s="18"/>
      <c r="R117" s="18"/>
      <c r="S117" s="18"/>
      <c r="T117" s="18"/>
    </row>
  </sheetData>
  <sheetProtection sheet="1" objects="1" scenarios="1"/>
  <mergeCells count="46">
    <mergeCell ref="B90:S90"/>
    <mergeCell ref="D68:K69"/>
    <mergeCell ref="L68:S69"/>
    <mergeCell ref="T68:Z68"/>
    <mergeCell ref="T69:Z69"/>
    <mergeCell ref="D70:K70"/>
    <mergeCell ref="L70:S70"/>
    <mergeCell ref="T70:Z70"/>
    <mergeCell ref="D40:K40"/>
    <mergeCell ref="L40:S40"/>
    <mergeCell ref="T40:Z40"/>
    <mergeCell ref="D38:K39"/>
    <mergeCell ref="B89:S89"/>
    <mergeCell ref="D55:AA55"/>
    <mergeCell ref="D56:F56"/>
    <mergeCell ref="G56:I56"/>
    <mergeCell ref="J56:L56"/>
    <mergeCell ref="M56:O56"/>
    <mergeCell ref="P56:R56"/>
    <mergeCell ref="S56:U56"/>
    <mergeCell ref="V56:X56"/>
    <mergeCell ref="Y56:AA56"/>
    <mergeCell ref="R7:S8"/>
    <mergeCell ref="Y26:AA26"/>
    <mergeCell ref="L38:S39"/>
    <mergeCell ref="T38:Z38"/>
    <mergeCell ref="T39:Z39"/>
    <mergeCell ref="D25:AA25"/>
    <mergeCell ref="D26:F26"/>
    <mergeCell ref="G26:I26"/>
    <mergeCell ref="J26:L26"/>
    <mergeCell ref="M26:O26"/>
    <mergeCell ref="P26:R26"/>
    <mergeCell ref="S26:U26"/>
    <mergeCell ref="V26:X26"/>
    <mergeCell ref="B7:C9"/>
    <mergeCell ref="D7:G7"/>
    <mergeCell ref="H7:K7"/>
    <mergeCell ref="L7:O7"/>
    <mergeCell ref="P7:Q8"/>
    <mergeCell ref="D8:E8"/>
    <mergeCell ref="F8:G8"/>
    <mergeCell ref="H8:I8"/>
    <mergeCell ref="J8:K8"/>
    <mergeCell ref="L8:M8"/>
    <mergeCell ref="N8:O8"/>
  </mergeCells>
  <conditionalFormatting sqref="D72:K80 T72:Z80">
    <cfRule type="cellIs" dxfId="492" priority="22" operator="between">
      <formula>1E-21</formula>
      <formula>0.049</formula>
    </cfRule>
    <cfRule type="cellIs" dxfId="491" priority="23" operator="between">
      <formula>-0.04999</formula>
      <formula>-1E-34</formula>
    </cfRule>
  </conditionalFormatting>
  <conditionalFormatting sqref="D10:S18">
    <cfRule type="cellIs" dxfId="490" priority="3" operator="between">
      <formula>-0.00000000001</formula>
      <formula>-0.049999999999</formula>
    </cfRule>
    <cfRule type="cellIs" dxfId="489" priority="11" operator="between">
      <formula>-0.049</formula>
      <formula>-0.0000001</formula>
    </cfRule>
    <cfRule type="cellIs" dxfId="488" priority="12" operator="between">
      <formula>0.00000000001</formula>
      <formula>0.049999999999</formula>
    </cfRule>
  </conditionalFormatting>
  <conditionalFormatting sqref="D42:S50">
    <cfRule type="cellIs" dxfId="487" priority="15" operator="between">
      <formula>0.0001</formula>
      <formula>0.04999</formula>
    </cfRule>
    <cfRule type="cellIs" dxfId="486" priority="16" operator="between">
      <formula>-0.049999</formula>
      <formula>-0.00001</formula>
    </cfRule>
    <cfRule type="cellIs" dxfId="485" priority="17" operator="equal">
      <formula>0</formula>
    </cfRule>
  </conditionalFormatting>
  <conditionalFormatting sqref="D42:Z50">
    <cfRule type="cellIs" dxfId="484" priority="2" operator="between">
      <formula>-0.04999999999999</formula>
      <formula>-0.000000000000001</formula>
    </cfRule>
  </conditionalFormatting>
  <conditionalFormatting sqref="D72:Z80">
    <cfRule type="cellIs" dxfId="483" priority="1" operator="between">
      <formula>-0.049999999999999</formula>
      <formula>-0.000000000000001</formula>
    </cfRule>
    <cfRule type="cellIs" dxfId="482" priority="6" operator="equal">
      <formula>0</formula>
    </cfRule>
  </conditionalFormatting>
  <conditionalFormatting sqref="D28:AA36">
    <cfRule type="cellIs" dxfId="481" priority="28" operator="between">
      <formula>-0.049999999999999</formula>
      <formula>-0.000000000000001</formula>
    </cfRule>
    <cfRule type="cellIs" dxfId="480" priority="29" operator="between">
      <formula>1E-25</formula>
      <formula>0.049</formula>
    </cfRule>
    <cfRule type="cellIs" dxfId="479" priority="30" operator="equal">
      <formula>0</formula>
    </cfRule>
  </conditionalFormatting>
  <conditionalFormatting sqref="D58:AA66">
    <cfRule type="cellIs" dxfId="478" priority="24" operator="between">
      <formula>-0.049999999999999</formula>
      <formula>-0.000000000000001</formula>
    </cfRule>
  </conditionalFormatting>
  <conditionalFormatting sqref="D58:AB66">
    <cfRule type="cellIs" dxfId="477" priority="19" operator="between">
      <formula>0.0001</formula>
      <formula>0.049</formula>
    </cfRule>
    <cfRule type="cellIs" dxfId="476" priority="20" operator="equal">
      <formula>0</formula>
    </cfRule>
  </conditionalFormatting>
  <conditionalFormatting sqref="L72:S73 L74:O74 Q74:S74 L75 N75:S75">
    <cfRule type="cellIs" dxfId="475" priority="13" operator="between">
      <formula>0.0001</formula>
      <formula>0.049</formula>
    </cfRule>
    <cfRule type="cellIs" dxfId="474" priority="14" operator="between">
      <formula>-0.04999</formula>
      <formula>-0.0001</formula>
    </cfRule>
  </conditionalFormatting>
  <conditionalFormatting sqref="L76:S80">
    <cfRule type="cellIs" dxfId="473" priority="9" operator="between">
      <formula>0.0001</formula>
      <formula>0.049</formula>
    </cfRule>
    <cfRule type="cellIs" dxfId="472" priority="10" operator="between">
      <formula>-0.04999</formula>
      <formula>-0.0001</formula>
    </cfRule>
  </conditionalFormatting>
  <conditionalFormatting sqref="M75">
    <cfRule type="cellIs" dxfId="471" priority="7" operator="between">
      <formula>1E-21</formula>
      <formula>0.049</formula>
    </cfRule>
    <cfRule type="cellIs" dxfId="470" priority="8" operator="between">
      <formula>-0.04999</formula>
      <formula>-1E-34</formula>
    </cfRule>
  </conditionalFormatting>
  <conditionalFormatting sqref="P74">
    <cfRule type="cellIs" dxfId="469" priority="4" operator="between">
      <formula>1E-21</formula>
      <formula>0.049999999999999</formula>
    </cfRule>
    <cfRule type="cellIs" dxfId="468" priority="5" operator="between">
      <formula>-0.0499999999999</formula>
      <formula>-1E-34</formula>
    </cfRule>
  </conditionalFormatting>
  <conditionalFormatting sqref="T42:Z44 T45:X45 Z45 T46:Z50">
    <cfRule type="cellIs" dxfId="467" priority="25" operator="between">
      <formula>0.0001</formula>
      <formula>0.04999</formula>
    </cfRule>
    <cfRule type="cellIs" dxfId="466" priority="26" operator="between">
      <formula>-0.049999</formula>
      <formula>-0.00001</formula>
    </cfRule>
    <cfRule type="cellIs" dxfId="465" priority="27" operator="equal">
      <formula>0</formula>
    </cfRule>
  </conditionalFormatting>
  <conditionalFormatting sqref="AA68:AB68">
    <cfRule type="cellIs" dxfId="464" priority="21" operator="between">
      <formula>0.000000000000001</formula>
      <formula>0.0499999999999999</formula>
    </cfRule>
  </conditionalFormatting>
  <conditionalFormatting sqref="AB58:AB66">
    <cfRule type="cellIs" dxfId="463" priority="18" operator="between">
      <formula>-0.049</formula>
      <formula>-0.00001</formula>
    </cfRule>
  </conditionalFormatting>
  <pageMargins left="0.2" right="0.2" top="0.75" bottom="0.75" header="0.3" footer="0.3"/>
  <pageSetup paperSize="9" scale="35" orientation="landscape" r:id="rId1"/>
  <headerFooter>
    <oddFooter>&amp;R&amp;"Calibri,Regular"&amp;K000000Page &amp;P of &amp;N</oddFooter>
  </headerFooter>
  <rowBreaks count="2" manualBreakCount="2">
    <brk id="19" max="27" man="1"/>
    <brk id="52" max="2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B4635D-095F-4B48-AC76-2F02917CBFC2}">
  <sheetPr>
    <tabColor theme="4" tint="-0.249977111117893"/>
    <pageSetUpPr fitToPage="1"/>
  </sheetPr>
  <dimension ref="A1:N66"/>
  <sheetViews>
    <sheetView showGridLines="0" workbookViewId="0"/>
  </sheetViews>
  <sheetFormatPr defaultColWidth="11" defaultRowHeight="15" x14ac:dyDescent="0.2"/>
  <cols>
    <col min="1" max="1" width="4.125" style="59" customWidth="1"/>
    <col min="2" max="2" width="2.125" style="59" customWidth="1"/>
    <col min="3" max="3" width="25.625" style="59" customWidth="1"/>
    <col min="4" max="11" width="15.875" style="59" customWidth="1"/>
    <col min="12" max="12" width="4.5" style="18" customWidth="1"/>
    <col min="13" max="16384" width="11" style="59"/>
  </cols>
  <sheetData>
    <row r="1" spans="1:14" s="58" customFormat="1" ht="23.25" x14ac:dyDescent="0.4">
      <c r="A1" s="133" t="s">
        <v>71</v>
      </c>
      <c r="C1" s="134"/>
      <c r="D1" s="135"/>
      <c r="E1" s="135"/>
      <c r="F1" s="135"/>
      <c r="G1" s="135"/>
      <c r="H1" s="135"/>
      <c r="I1" s="135"/>
      <c r="J1" s="135"/>
      <c r="K1" s="136"/>
    </row>
    <row r="2" spans="1:14" s="58" customFormat="1" ht="18" x14ac:dyDescent="0.25">
      <c r="A2" s="137" t="s">
        <v>0</v>
      </c>
      <c r="C2" s="137"/>
      <c r="D2" s="3"/>
      <c r="E2" s="3"/>
      <c r="F2" s="3"/>
      <c r="G2" s="3"/>
      <c r="H2" s="3"/>
      <c r="I2" s="3"/>
      <c r="J2" s="3"/>
      <c r="K2" s="3"/>
      <c r="L2" s="55"/>
    </row>
    <row r="3" spans="1:14" s="58" customFormat="1" ht="18" x14ac:dyDescent="0.25">
      <c r="A3" s="4" t="s">
        <v>19</v>
      </c>
      <c r="C3" s="4"/>
      <c r="D3" s="3"/>
      <c r="E3" s="3"/>
      <c r="F3" s="3"/>
      <c r="G3" s="3"/>
      <c r="H3" s="3"/>
      <c r="I3" s="3"/>
      <c r="J3" s="3"/>
      <c r="K3" s="3"/>
      <c r="L3" s="55"/>
    </row>
    <row r="4" spans="1:14" ht="18.95" customHeight="1" x14ac:dyDescent="0.2">
      <c r="A4" s="18"/>
      <c r="B4" s="18"/>
      <c r="C4" s="18"/>
      <c r="D4" s="18"/>
      <c r="E4" s="18"/>
      <c r="F4" s="18"/>
      <c r="G4" s="18"/>
      <c r="H4" s="18"/>
      <c r="I4" s="18"/>
      <c r="J4" s="18"/>
      <c r="K4" s="18"/>
    </row>
    <row r="5" spans="1:14" s="1" customFormat="1" ht="18.95" customHeight="1" x14ac:dyDescent="0.4">
      <c r="A5" s="138" t="s">
        <v>72</v>
      </c>
      <c r="B5" s="61" t="s">
        <v>20</v>
      </c>
      <c r="C5" s="61"/>
      <c r="D5" s="61"/>
      <c r="E5" s="61"/>
      <c r="F5" s="61"/>
      <c r="G5" s="61"/>
      <c r="H5" s="61"/>
      <c r="I5" s="61"/>
      <c r="J5" s="61"/>
      <c r="K5" s="61"/>
      <c r="L5" s="61"/>
    </row>
    <row r="6" spans="1:14" ht="18.95" customHeight="1" x14ac:dyDescent="0.2">
      <c r="A6" s="18"/>
      <c r="B6" s="18"/>
      <c r="C6" s="18"/>
      <c r="D6" s="18"/>
      <c r="E6" s="18"/>
      <c r="F6" s="18"/>
      <c r="G6" s="18"/>
      <c r="H6" s="18"/>
      <c r="I6" s="18"/>
      <c r="J6" s="18"/>
      <c r="K6" s="18"/>
    </row>
    <row r="7" spans="1:14" s="140" customFormat="1" ht="18" customHeight="1" x14ac:dyDescent="0.35">
      <c r="A7" s="31"/>
      <c r="B7" s="31"/>
      <c r="C7" s="139"/>
      <c r="D7" s="203" t="s">
        <v>1</v>
      </c>
      <c r="E7" s="203"/>
      <c r="F7" s="203"/>
      <c r="G7" s="203"/>
      <c r="H7" s="203"/>
      <c r="I7" s="203"/>
      <c r="J7" s="203"/>
      <c r="K7" s="203"/>
      <c r="L7" s="31"/>
    </row>
    <row r="8" spans="1:14" s="140" customFormat="1" ht="18" customHeight="1" x14ac:dyDescent="0.35">
      <c r="A8" s="31"/>
      <c r="B8" s="141"/>
      <c r="C8" s="142"/>
      <c r="D8" s="203" t="s">
        <v>6</v>
      </c>
      <c r="E8" s="203"/>
      <c r="F8" s="203"/>
      <c r="G8" s="203"/>
      <c r="H8" s="203"/>
      <c r="I8" s="203"/>
      <c r="J8" s="203"/>
      <c r="K8" s="203"/>
      <c r="L8" s="31"/>
    </row>
    <row r="9" spans="1:14" ht="20.100000000000001" customHeight="1" x14ac:dyDescent="0.2">
      <c r="A9" s="18"/>
      <c r="B9" s="241" t="s">
        <v>73</v>
      </c>
      <c r="C9" s="242"/>
      <c r="D9" s="143" t="s">
        <v>7</v>
      </c>
      <c r="E9" s="143" t="s">
        <v>10</v>
      </c>
      <c r="F9" s="143" t="s">
        <v>11</v>
      </c>
      <c r="G9" s="143" t="s">
        <v>12</v>
      </c>
      <c r="H9" s="143" t="s">
        <v>13</v>
      </c>
      <c r="I9" s="143" t="s">
        <v>14</v>
      </c>
      <c r="J9" s="144" t="s">
        <v>22</v>
      </c>
      <c r="K9" s="145" t="s">
        <v>15</v>
      </c>
      <c r="L9" s="105"/>
    </row>
    <row r="10" spans="1:14" ht="17.100000000000001" customHeight="1" x14ac:dyDescent="0.2">
      <c r="A10" s="243"/>
      <c r="B10" s="244" t="s">
        <v>7</v>
      </c>
      <c r="C10" s="245"/>
      <c r="D10" s="146">
        <f>+'ANNEX C 3.2'!D8-'ANNEX C 3.3'!D8</f>
        <v>0</v>
      </c>
      <c r="E10" s="22">
        <f>+'ANNEX C 3.2'!E8-'ANNEX C 3.3'!E8</f>
        <v>585.81841869348216</v>
      </c>
      <c r="F10" s="22">
        <f>+'ANNEX C 3.2'!F8-'ANNEX C 3.3'!F8</f>
        <v>2688.8701794642648</v>
      </c>
      <c r="G10" s="22">
        <f>+'ANNEX C 3.2'!G8-'ANNEX C 3.3'!G8</f>
        <v>1957.603079444069</v>
      </c>
      <c r="H10" s="22">
        <f>+'ANNEX C 3.2'!H8-'ANNEX C 3.3'!H8</f>
        <v>-127.67433257728696</v>
      </c>
      <c r="I10" s="22">
        <f>+'ANNEX C 3.2'!I8-'ANNEX C 3.3'!I8</f>
        <v>-545.06481114049643</v>
      </c>
      <c r="J10" s="22">
        <f>+'ANNEX C 3.2'!J8-'ANNEX C 3.3'!J8</f>
        <v>4559.5525338840334</v>
      </c>
      <c r="K10" s="37">
        <f>+'ANNEX C 3.2'!K8-'ANNEX C 3.3'!K8</f>
        <v>3850.3444973328042</v>
      </c>
      <c r="L10" s="105"/>
      <c r="N10" s="147"/>
    </row>
    <row r="11" spans="1:14" ht="17.100000000000001" customHeight="1" x14ac:dyDescent="0.2">
      <c r="A11" s="243"/>
      <c r="B11" s="244" t="s">
        <v>10</v>
      </c>
      <c r="C11" s="245"/>
      <c r="D11" s="22">
        <f>+'ANNEX C 3.2'!D9-'ANNEX C 3.3'!D9</f>
        <v>-585.81841869348216</v>
      </c>
      <c r="E11" s="23"/>
      <c r="F11" s="22">
        <f>+'ANNEX C 3.2'!F9-'ANNEX C 3.3'!F9</f>
        <v>3496.8790800700003</v>
      </c>
      <c r="G11" s="22">
        <f>+'ANNEX C 3.2'!G9-'ANNEX C 3.3'!G9</f>
        <v>-2.154438595384903</v>
      </c>
      <c r="H11" s="22">
        <f>+'ANNEX C 3.2'!H9-'ANNEX C 3.3'!H9</f>
        <v>-1.3998874532300003</v>
      </c>
      <c r="I11" s="22">
        <f>+'ANNEX C 3.2'!I9-'ANNEX C 3.3'!I9</f>
        <v>1862.0528158425268</v>
      </c>
      <c r="J11" s="22">
        <f>+'ANNEX C 3.2'!J9-'ANNEX C 3.3'!J9</f>
        <v>4769.5591511704306</v>
      </c>
      <c r="K11" s="37">
        <f>+'ANNEX C 3.2'!K9-'ANNEX C 3.3'!K9</f>
        <v>-5490.890334144332</v>
      </c>
      <c r="L11" s="105"/>
      <c r="N11" s="147"/>
    </row>
    <row r="12" spans="1:14" ht="17.100000000000001" customHeight="1" x14ac:dyDescent="0.2">
      <c r="A12" s="243"/>
      <c r="B12" s="244" t="s">
        <v>11</v>
      </c>
      <c r="C12" s="245"/>
      <c r="D12" s="22">
        <f>+'ANNEX C 3.2'!D10-'ANNEX C 3.3'!D10</f>
        <v>-2688.8701794642648</v>
      </c>
      <c r="E12" s="22">
        <f>+'ANNEX C 3.2'!E10-'ANNEX C 3.3'!E10</f>
        <v>-3496.8790800700003</v>
      </c>
      <c r="F12" s="146">
        <f>+'ANNEX C 3.2'!F10-'ANNEX C 3.3'!F10</f>
        <v>0</v>
      </c>
      <c r="G12" s="22">
        <f>+'ANNEX C 3.2'!G10-'ANNEX C 3.3'!G10</f>
        <v>608.53547481476903</v>
      </c>
      <c r="H12" s="22">
        <f>+'ANNEX C 3.2'!H10-'ANNEX C 3.3'!H10</f>
        <v>-1987.083887767456</v>
      </c>
      <c r="I12" s="22">
        <f>+'ANNEX C 3.2'!I10-'ANNEX C 3.3'!I10</f>
        <v>6022.934409277892</v>
      </c>
      <c r="J12" s="22">
        <f>+'ANNEX C 3.2'!J10-'ANNEX C 3.3'!J10</f>
        <v>-1541.3632632090594</v>
      </c>
      <c r="K12" s="37">
        <f>+'ANNEX C 3.2'!K10-'ANNEX C 3.3'!K10</f>
        <v>-176.09870997654707</v>
      </c>
      <c r="L12" s="105"/>
      <c r="N12" s="147"/>
    </row>
    <row r="13" spans="1:14" ht="17.100000000000001" customHeight="1" x14ac:dyDescent="0.2">
      <c r="A13" s="243"/>
      <c r="B13" s="244" t="s">
        <v>12</v>
      </c>
      <c r="C13" s="245"/>
      <c r="D13" s="22">
        <f>+'ANNEX C 3.2'!D11-'ANNEX C 3.3'!D11</f>
        <v>-1957.603079444069</v>
      </c>
      <c r="E13" s="22">
        <f>+'ANNEX C 3.2'!E11-'ANNEX C 3.3'!E11</f>
        <v>2.154438595384903</v>
      </c>
      <c r="F13" s="22">
        <f>+'ANNEX C 3.2'!F11-'ANNEX C 3.3'!F11</f>
        <v>-608.53547481476903</v>
      </c>
      <c r="G13" s="146">
        <f>+'ANNEX C 3.2'!G11-'ANNEX C 3.3'!G11</f>
        <v>0</v>
      </c>
      <c r="H13" s="22">
        <f>+'ANNEX C 3.2'!H11-'ANNEX C 3.3'!H11</f>
        <v>-2246.1063064388045</v>
      </c>
      <c r="I13" s="22">
        <f>+'ANNEX C 3.2'!I11-'ANNEX C 3.3'!I11</f>
        <v>4596.0460474901975</v>
      </c>
      <c r="J13" s="22">
        <f>+'ANNEX C 3.2'!J11-'ANNEX C 3.3'!J11</f>
        <v>-214.04437461205816</v>
      </c>
      <c r="K13" s="37">
        <f>+'ANNEX C 3.2'!K11-'ANNEX C 3.3'!K11</f>
        <v>258.58507933135371</v>
      </c>
      <c r="L13" s="105"/>
      <c r="N13" s="147"/>
    </row>
    <row r="14" spans="1:14" ht="17.100000000000001" customHeight="1" x14ac:dyDescent="0.2">
      <c r="A14" s="243"/>
      <c r="B14" s="244" t="s">
        <v>13</v>
      </c>
      <c r="C14" s="245"/>
      <c r="D14" s="22">
        <f>+'ANNEX C 3.2'!D12-'ANNEX C 3.3'!D12</f>
        <v>127.67433257728696</v>
      </c>
      <c r="E14" s="22">
        <f>+'ANNEX C 3.2'!E12-'ANNEX C 3.3'!E12</f>
        <v>1.3998874532300003</v>
      </c>
      <c r="F14" s="22">
        <f>+'ANNEX C 3.2'!F12-'ANNEX C 3.3'!F12</f>
        <v>1987.083887767456</v>
      </c>
      <c r="G14" s="22">
        <f>+'ANNEX C 3.2'!G12-'ANNEX C 3.3'!G12</f>
        <v>2246.1063064388045</v>
      </c>
      <c r="H14" s="146">
        <f>+'ANNEX C 3.2'!H12-'ANNEX C 3.3'!H12</f>
        <v>0</v>
      </c>
      <c r="I14" s="37">
        <f>+'ANNEX C 3.2'!I12-'ANNEX C 3.3'!I12</f>
        <v>303.50396380000001</v>
      </c>
      <c r="J14" s="22">
        <f>+'ANNEX C 3.2'!J12-'ANNEX C 3.3'!J12</f>
        <v>4665.7683780367779</v>
      </c>
      <c r="K14" s="37">
        <f>+'ANNEX C 3.2'!K12-'ANNEX C 3.3'!K12</f>
        <v>3815.973263928413</v>
      </c>
      <c r="L14" s="105"/>
      <c r="N14" s="147"/>
    </row>
    <row r="15" spans="1:14" ht="17.100000000000001" customHeight="1" x14ac:dyDescent="0.2">
      <c r="A15" s="243"/>
      <c r="B15" s="244" t="s">
        <v>14</v>
      </c>
      <c r="C15" s="245"/>
      <c r="D15" s="22">
        <f>+'ANNEX C 3.2'!D13-'ANNEX C 3.3'!D13</f>
        <v>545.06481114049643</v>
      </c>
      <c r="E15" s="22">
        <f>+'ANNEX C 3.2'!E13-'ANNEX C 3.3'!E13</f>
        <v>-1862.0528158425268</v>
      </c>
      <c r="F15" s="22">
        <f>+'ANNEX C 3.2'!F13-'ANNEX C 3.3'!F13</f>
        <v>-6022.934409277892</v>
      </c>
      <c r="G15" s="22">
        <f>+'ANNEX C 3.2'!G13-'ANNEX C 3.3'!G13</f>
        <v>-4596.0460474901975</v>
      </c>
      <c r="H15" s="22">
        <f>+'ANNEX C 3.2'!H13-'ANNEX C 3.3'!H13</f>
        <v>-303.50396380000001</v>
      </c>
      <c r="I15" s="148" t="s">
        <v>40</v>
      </c>
      <c r="J15" s="22">
        <f>+'ANNEX C 3.2'!J13-'ANNEX C 3.3'!J13</f>
        <v>-12239.472425270123</v>
      </c>
      <c r="K15" s="148" t="s">
        <v>40</v>
      </c>
      <c r="L15" s="105"/>
      <c r="N15" s="147"/>
    </row>
    <row r="16" spans="1:14" ht="17.100000000000001" customHeight="1" x14ac:dyDescent="0.2">
      <c r="A16" s="243"/>
      <c r="B16" s="244" t="s">
        <v>15</v>
      </c>
      <c r="C16" s="245"/>
      <c r="D16" s="22">
        <f>+'ANNEX C 3.2'!D14-'ANNEX C 3.3'!D14</f>
        <v>-3850.3444973328042</v>
      </c>
      <c r="E16" s="22">
        <f>+'ANNEX C 3.2'!E14-'ANNEX C 3.3'!E14</f>
        <v>5490.8903341443311</v>
      </c>
      <c r="F16" s="22">
        <f>+'ANNEX C 3.2'!F14-'ANNEX C 3.3'!F14</f>
        <v>176.09870997654707</v>
      </c>
      <c r="G16" s="22">
        <f>+'ANNEX C 3.2'!G14-'ANNEX C 3.3'!G14</f>
        <v>-258.58507933135371</v>
      </c>
      <c r="H16" s="22">
        <f>+'ANNEX C 3.2'!H14-'ANNEX C 3.3'!H14</f>
        <v>-3815.973263928413</v>
      </c>
      <c r="I16" s="148" t="s">
        <v>40</v>
      </c>
      <c r="J16" s="22">
        <f>+'ANNEX C 3.2'!J14-'ANNEX C 3.3'!J14</f>
        <v>-2257.9137964716938</v>
      </c>
      <c r="K16" s="119"/>
      <c r="L16" s="105"/>
      <c r="N16" s="147"/>
    </row>
    <row r="17" spans="1:14" ht="17.100000000000001" customHeight="1" x14ac:dyDescent="0.2">
      <c r="A17" s="18"/>
      <c r="B17" s="244" t="s">
        <v>16</v>
      </c>
      <c r="C17" s="245"/>
      <c r="D17" s="27">
        <f>+'ANNEX C 3.2'!D15-'ANNEX C 3.3'!D15</f>
        <v>-8409.8970312168367</v>
      </c>
      <c r="E17" s="27">
        <f>+'ANNEX C 3.2'!E15-'ANNEX C 3.3'!E15</f>
        <v>721.33118297390229</v>
      </c>
      <c r="F17" s="27">
        <f>+'ANNEX C 3.2'!F15-'ANNEX C 3.3'!F15</f>
        <v>1717.4619731856037</v>
      </c>
      <c r="G17" s="27">
        <f>+'ANNEX C 3.2'!G15-'ANNEX C 3.3'!G15</f>
        <v>-44.540704719296627</v>
      </c>
      <c r="H17" s="27">
        <f>+'ANNEX C 3.2'!H15-'ANNEX C 3.3'!H15</f>
        <v>-8481.741641965189</v>
      </c>
      <c r="I17" s="27">
        <f>+'ANNEX C 3.2'!I15-'ANNEX C 3.3'!I15</f>
        <v>12239.47242527012</v>
      </c>
      <c r="J17" s="27">
        <f>+'ANNEX C 3.2'!J15-'ANNEX C 3.3'!J15</f>
        <v>-2257.9137964717083</v>
      </c>
      <c r="K17" s="149">
        <f>+'ANNEX C 3.2'!K15-'ANNEX C 3.3'!K15</f>
        <v>2257.913796471692</v>
      </c>
      <c r="L17" s="105"/>
      <c r="N17" s="147"/>
    </row>
    <row r="18" spans="1:14" s="18" customFormat="1" x14ac:dyDescent="0.2"/>
    <row r="19" spans="1:14" s="140" customFormat="1" ht="18" customHeight="1" x14ac:dyDescent="0.35">
      <c r="A19" s="31"/>
      <c r="B19" s="31"/>
      <c r="C19" s="139"/>
      <c r="D19" s="203" t="s">
        <v>2</v>
      </c>
      <c r="E19" s="203"/>
      <c r="F19" s="203"/>
      <c r="G19" s="203"/>
      <c r="H19" s="203"/>
      <c r="I19" s="203"/>
      <c r="J19" s="203"/>
      <c r="K19" s="203"/>
      <c r="L19" s="31"/>
    </row>
    <row r="20" spans="1:14" s="140" customFormat="1" ht="18" customHeight="1" x14ac:dyDescent="0.35">
      <c r="A20" s="31"/>
      <c r="B20" s="141"/>
      <c r="C20" s="142"/>
      <c r="D20" s="203" t="s">
        <v>6</v>
      </c>
      <c r="E20" s="203"/>
      <c r="F20" s="203"/>
      <c r="G20" s="203"/>
      <c r="H20" s="203"/>
      <c r="I20" s="203"/>
      <c r="J20" s="203"/>
      <c r="K20" s="203"/>
      <c r="L20" s="31"/>
    </row>
    <row r="21" spans="1:14" ht="20.100000000000001" customHeight="1" x14ac:dyDescent="0.2">
      <c r="A21" s="18"/>
      <c r="B21" s="241" t="s">
        <v>73</v>
      </c>
      <c r="C21" s="242"/>
      <c r="D21" s="143" t="s">
        <v>7</v>
      </c>
      <c r="E21" s="143" t="s">
        <v>10</v>
      </c>
      <c r="F21" s="143" t="s">
        <v>11</v>
      </c>
      <c r="G21" s="143" t="s">
        <v>12</v>
      </c>
      <c r="H21" s="143" t="s">
        <v>13</v>
      </c>
      <c r="I21" s="143" t="s">
        <v>14</v>
      </c>
      <c r="J21" s="144" t="s">
        <v>22</v>
      </c>
      <c r="K21" s="145" t="s">
        <v>15</v>
      </c>
      <c r="L21" s="105"/>
    </row>
    <row r="22" spans="1:14" ht="17.100000000000001" customHeight="1" x14ac:dyDescent="0.2">
      <c r="A22" s="243"/>
      <c r="B22" s="244" t="s">
        <v>7</v>
      </c>
      <c r="C22" s="245"/>
      <c r="D22" s="146">
        <f>+'ANNEX C 3.2'!D20-'ANNEX C 3.3'!D20</f>
        <v>0</v>
      </c>
      <c r="E22" s="22">
        <f>+'ANNEX C 3.2'!E20-'ANNEX C 3.3'!E20</f>
        <v>373.50768086107814</v>
      </c>
      <c r="F22" s="22">
        <f>+'ANNEX C 3.2'!F20-'ANNEX C 3.3'!F20</f>
        <v>2961.1014885195846</v>
      </c>
      <c r="G22" s="22">
        <f>+'ANNEX C 3.2'!G20-'ANNEX C 3.3'!G20</f>
        <v>2079.8547576429778</v>
      </c>
      <c r="H22" s="22">
        <f>+'ANNEX C 3.2'!H20-'ANNEX C 3.3'!H20</f>
        <v>-138.60847856373042</v>
      </c>
      <c r="I22" s="22">
        <f>+'ANNEX C 3.2'!I20-'ANNEX C 3.3'!I20</f>
        <v>-539.63658142127497</v>
      </c>
      <c r="J22" s="22">
        <f>+'ANNEX C 3.2'!J20-'ANNEX C 3.3'!J20</f>
        <v>4736.2188670386358</v>
      </c>
      <c r="K22" s="37">
        <f>+'ANNEX C 3.2'!K20-'ANNEX C 3.3'!K20</f>
        <v>3908.2430633754002</v>
      </c>
      <c r="L22" s="105"/>
      <c r="N22" s="147"/>
    </row>
    <row r="23" spans="1:14" ht="17.100000000000001" customHeight="1" x14ac:dyDescent="0.2">
      <c r="A23" s="243"/>
      <c r="B23" s="244" t="s">
        <v>10</v>
      </c>
      <c r="C23" s="245"/>
      <c r="D23" s="22">
        <f>+'ANNEX C 3.2'!D21-'ANNEX C 3.3'!D21</f>
        <v>-373.50768086107814</v>
      </c>
      <c r="E23" s="23"/>
      <c r="F23" s="22">
        <f>+'ANNEX C 3.2'!F21-'ANNEX C 3.3'!F21</f>
        <v>3228.9683358077837</v>
      </c>
      <c r="G23" s="22">
        <f>+'ANNEX C 3.2'!G21-'ANNEX C 3.3'!G21</f>
        <v>-2.2441129591398408</v>
      </c>
      <c r="H23" s="22">
        <f>+'ANNEX C 3.2'!H21-'ANNEX C 3.3'!H21</f>
        <v>-0.72039308443000039</v>
      </c>
      <c r="I23" s="22">
        <f>+'ANNEX C 3.2'!I21-'ANNEX C 3.3'!I21</f>
        <v>1852.0884080977883</v>
      </c>
      <c r="J23" s="22">
        <f>+'ANNEX C 3.2'!J21-'ANNEX C 3.3'!J21</f>
        <v>4704.5845570009242</v>
      </c>
      <c r="K23" s="37">
        <f>+'ANNEX C 3.2'!K21-'ANNEX C 3.3'!K21</f>
        <v>-5472.7663554148166</v>
      </c>
      <c r="L23" s="105"/>
      <c r="N23" s="147"/>
    </row>
    <row r="24" spans="1:14" ht="17.100000000000001" customHeight="1" x14ac:dyDescent="0.2">
      <c r="A24" s="243"/>
      <c r="B24" s="244" t="s">
        <v>11</v>
      </c>
      <c r="C24" s="245"/>
      <c r="D24" s="22">
        <f>+'ANNEX C 3.2'!D22-'ANNEX C 3.3'!D22</f>
        <v>-2961.1014885195846</v>
      </c>
      <c r="E24" s="22">
        <f>+'ANNEX C 3.2'!E22-'ANNEX C 3.3'!E22</f>
        <v>-3228.9683358077837</v>
      </c>
      <c r="F24" s="146">
        <f>+'ANNEX C 3.2'!F22-'ANNEX C 3.3'!F22</f>
        <v>0</v>
      </c>
      <c r="G24" s="22">
        <f>+'ANNEX C 3.2'!G22-'ANNEX C 3.3'!G22</f>
        <v>565.84928637128337</v>
      </c>
      <c r="H24" s="22">
        <f>+'ANNEX C 3.2'!H22-'ANNEX C 3.3'!H22</f>
        <v>-2076.1809725708727</v>
      </c>
      <c r="I24" s="22">
        <f>+'ANNEX C 3.2'!I22-'ANNEX C 3.3'!I22</f>
        <v>6020.7532857775586</v>
      </c>
      <c r="J24" s="22">
        <f>+'ANNEX C 3.2'!J22-'ANNEX C 3.3'!J22</f>
        <v>-1679.6482247493914</v>
      </c>
      <c r="K24" s="37">
        <f>+'ANNEX C 3.2'!K22-'ANNEX C 3.3'!K22</f>
        <v>-184.89784678053297</v>
      </c>
      <c r="L24" s="105"/>
      <c r="N24" s="147"/>
    </row>
    <row r="25" spans="1:14" ht="17.100000000000001" customHeight="1" x14ac:dyDescent="0.2">
      <c r="A25" s="243"/>
      <c r="B25" s="244" t="s">
        <v>12</v>
      </c>
      <c r="C25" s="245"/>
      <c r="D25" s="22">
        <f>+'ANNEX C 3.2'!D23-'ANNEX C 3.3'!D23</f>
        <v>-2079.8547576429778</v>
      </c>
      <c r="E25" s="22">
        <f>+'ANNEX C 3.2'!E23-'ANNEX C 3.3'!E23</f>
        <v>2.2441129591398408</v>
      </c>
      <c r="F25" s="22">
        <f>+'ANNEX C 3.2'!F23-'ANNEX C 3.3'!F23</f>
        <v>-565.84928637128337</v>
      </c>
      <c r="G25" s="146">
        <f>+'ANNEX C 3.2'!G23-'ANNEX C 3.3'!G23</f>
        <v>0</v>
      </c>
      <c r="H25" s="22">
        <f>+'ANNEX C 3.2'!H23-'ANNEX C 3.3'!H23</f>
        <v>-2362.5579306747186</v>
      </c>
      <c r="I25" s="22">
        <f>+'ANNEX C 3.2'!I23-'ANNEX C 3.3'!I23</f>
        <v>4713.2009470974344</v>
      </c>
      <c r="J25" s="22">
        <f>+'ANNEX C 3.2'!J23-'ANNEX C 3.3'!J23</f>
        <v>-292.81691463240531</v>
      </c>
      <c r="K25" s="37">
        <f>+'ANNEX C 3.2'!K23-'ANNEX C 3.3'!K23</f>
        <v>212.68174796307375</v>
      </c>
      <c r="L25" s="105"/>
      <c r="N25" s="147"/>
    </row>
    <row r="26" spans="1:14" ht="17.100000000000001" customHeight="1" x14ac:dyDescent="0.2">
      <c r="A26" s="243"/>
      <c r="B26" s="244" t="s">
        <v>13</v>
      </c>
      <c r="C26" s="245"/>
      <c r="D26" s="22">
        <f>+'ANNEX C 3.2'!D24-'ANNEX C 3.3'!D24</f>
        <v>138.60847856373042</v>
      </c>
      <c r="E26" s="22">
        <f>+'ANNEX C 3.2'!E24-'ANNEX C 3.3'!E24</f>
        <v>0.72039308443000039</v>
      </c>
      <c r="F26" s="22">
        <f>+'ANNEX C 3.2'!F24-'ANNEX C 3.3'!F24</f>
        <v>2076.1809725708727</v>
      </c>
      <c r="G26" s="22">
        <f>+'ANNEX C 3.2'!G24-'ANNEX C 3.3'!G24</f>
        <v>2362.5579306747186</v>
      </c>
      <c r="H26" s="146">
        <f>+'ANNEX C 3.2'!H24-'ANNEX C 3.3'!H24</f>
        <v>0</v>
      </c>
      <c r="I26" s="37">
        <f>+'ANNEX C 3.2'!I24-'ANNEX C 3.3'!I24</f>
        <v>323.36728980000004</v>
      </c>
      <c r="J26" s="22">
        <f>+'ANNEX C 3.2'!J24-'ANNEX C 3.3'!J24</f>
        <v>4901.4350646937519</v>
      </c>
      <c r="K26" s="37">
        <f>+'ANNEX C 3.2'!K24-'ANNEX C 3.3'!K24</f>
        <v>3819.200095663572</v>
      </c>
      <c r="L26" s="105"/>
      <c r="N26" s="147"/>
    </row>
    <row r="27" spans="1:14" ht="17.100000000000001" customHeight="1" x14ac:dyDescent="0.2">
      <c r="A27" s="243"/>
      <c r="B27" s="244" t="s">
        <v>14</v>
      </c>
      <c r="C27" s="245"/>
      <c r="D27" s="22">
        <f>+'ANNEX C 3.2'!D25-'ANNEX C 3.3'!D25</f>
        <v>539.63658142127497</v>
      </c>
      <c r="E27" s="22">
        <f>+'ANNEX C 3.2'!E25-'ANNEX C 3.3'!E25</f>
        <v>-1852.0884080977883</v>
      </c>
      <c r="F27" s="22">
        <f>+'ANNEX C 3.2'!F25-'ANNEX C 3.3'!F25</f>
        <v>-6020.7532857775586</v>
      </c>
      <c r="G27" s="22">
        <f>+'ANNEX C 3.2'!G25-'ANNEX C 3.3'!G25</f>
        <v>-4713.2009470974344</v>
      </c>
      <c r="H27" s="22">
        <f>+'ANNEX C 3.2'!H25-'ANNEX C 3.3'!H25</f>
        <v>-323.36728980000004</v>
      </c>
      <c r="I27" s="148" t="s">
        <v>40</v>
      </c>
      <c r="J27" s="22">
        <f>+'ANNEX C 3.2'!J25-'ANNEX C 3.3'!J25</f>
        <v>-12369.773349351508</v>
      </c>
      <c r="K27" s="148" t="s">
        <v>40</v>
      </c>
      <c r="L27" s="105"/>
      <c r="N27" s="147"/>
    </row>
    <row r="28" spans="1:14" ht="17.100000000000001" customHeight="1" x14ac:dyDescent="0.2">
      <c r="A28" s="243"/>
      <c r="B28" s="244" t="s">
        <v>15</v>
      </c>
      <c r="C28" s="245"/>
      <c r="D28" s="22">
        <f>+'ANNEX C 3.2'!D26-'ANNEX C 3.3'!D26</f>
        <v>-3908.2430633754002</v>
      </c>
      <c r="E28" s="22">
        <f>+'ANNEX C 3.2'!E26-'ANNEX C 3.3'!E26</f>
        <v>5472.7663554148176</v>
      </c>
      <c r="F28" s="22">
        <f>+'ANNEX C 3.2'!F26-'ANNEX C 3.3'!F26</f>
        <v>184.89784678053297</v>
      </c>
      <c r="G28" s="22">
        <f>+'ANNEX C 3.2'!G26-'ANNEX C 3.3'!G26</f>
        <v>-212.68174796307375</v>
      </c>
      <c r="H28" s="22">
        <f>+'ANNEX C 3.2'!H26-'ANNEX C 3.3'!H26</f>
        <v>-3819.200095663572</v>
      </c>
      <c r="I28" s="148" t="s">
        <v>40</v>
      </c>
      <c r="J28" s="22">
        <f>+'ANNEX C 3.2'!J26-'ANNEX C 3.3'!J26</f>
        <v>-2282.4607048066973</v>
      </c>
      <c r="K28" s="119"/>
      <c r="L28" s="105"/>
      <c r="N28" s="147"/>
    </row>
    <row r="29" spans="1:14" ht="17.100000000000001" customHeight="1" x14ac:dyDescent="0.2">
      <c r="A29" s="18"/>
      <c r="B29" s="244" t="s">
        <v>16</v>
      </c>
      <c r="C29" s="245"/>
      <c r="D29" s="27">
        <f>+'ANNEX C 3.2'!D27-'ANNEX C 3.3'!D27</f>
        <v>-8644.461930414036</v>
      </c>
      <c r="E29" s="27">
        <f>+'ANNEX C 3.2'!E27-'ANNEX C 3.3'!E27</f>
        <v>768.18179841389338</v>
      </c>
      <c r="F29" s="27">
        <f>+'ANNEX C 3.2'!F27-'ANNEX C 3.3'!F27</f>
        <v>1864.5460715299341</v>
      </c>
      <c r="G29" s="27">
        <f>+'ANNEX C 3.2'!G27-'ANNEX C 3.3'!G27</f>
        <v>80.135166669333557</v>
      </c>
      <c r="H29" s="27">
        <f>+'ANNEX C 3.2'!H27-'ANNEX C 3.3'!H27</f>
        <v>-8720.6351603573239</v>
      </c>
      <c r="I29" s="27">
        <f>+'ANNEX C 3.2'!I27-'ANNEX C 3.3'!I27</f>
        <v>12369.773349351504</v>
      </c>
      <c r="J29" s="27">
        <f>+'ANNEX C 3.2'!J27-'ANNEX C 3.3'!J27</f>
        <v>-2282.4607048066973</v>
      </c>
      <c r="K29" s="149">
        <f>+'ANNEX C 3.2'!K27-'ANNEX C 3.3'!K27</f>
        <v>2282.4607048066973</v>
      </c>
      <c r="L29" s="105"/>
      <c r="N29" s="147"/>
    </row>
    <row r="30" spans="1:14" s="18" customFormat="1" x14ac:dyDescent="0.2"/>
    <row r="31" spans="1:14" s="140" customFormat="1" ht="18" customHeight="1" x14ac:dyDescent="0.35">
      <c r="A31" s="31"/>
      <c r="B31" s="31"/>
      <c r="C31" s="139"/>
      <c r="D31" s="203" t="s">
        <v>3</v>
      </c>
      <c r="E31" s="203"/>
      <c r="F31" s="203"/>
      <c r="G31" s="203"/>
      <c r="H31" s="203"/>
      <c r="I31" s="203"/>
      <c r="J31" s="203"/>
      <c r="K31" s="203"/>
      <c r="L31" s="31"/>
    </row>
    <row r="32" spans="1:14" s="140" customFormat="1" ht="18" customHeight="1" x14ac:dyDescent="0.35">
      <c r="A32" s="31"/>
      <c r="B32" s="141"/>
      <c r="C32" s="142"/>
      <c r="D32" s="203" t="s">
        <v>6</v>
      </c>
      <c r="E32" s="203"/>
      <c r="F32" s="203"/>
      <c r="G32" s="203"/>
      <c r="H32" s="203"/>
      <c r="I32" s="203"/>
      <c r="J32" s="203"/>
      <c r="K32" s="203"/>
      <c r="L32" s="31"/>
    </row>
    <row r="33" spans="1:14" ht="20.100000000000001" customHeight="1" x14ac:dyDescent="0.2">
      <c r="A33" s="18"/>
      <c r="B33" s="241" t="s">
        <v>73</v>
      </c>
      <c r="C33" s="242"/>
      <c r="D33" s="143" t="s">
        <v>7</v>
      </c>
      <c r="E33" s="143" t="s">
        <v>10</v>
      </c>
      <c r="F33" s="143" t="s">
        <v>11</v>
      </c>
      <c r="G33" s="143" t="s">
        <v>12</v>
      </c>
      <c r="H33" s="143" t="s">
        <v>13</v>
      </c>
      <c r="I33" s="143" t="s">
        <v>14</v>
      </c>
      <c r="J33" s="144" t="s">
        <v>22</v>
      </c>
      <c r="K33" s="145" t="s">
        <v>15</v>
      </c>
      <c r="L33" s="105"/>
    </row>
    <row r="34" spans="1:14" ht="17.100000000000001" customHeight="1" x14ac:dyDescent="0.2">
      <c r="A34" s="243"/>
      <c r="B34" s="244" t="s">
        <v>7</v>
      </c>
      <c r="C34" s="245"/>
      <c r="D34" s="146">
        <f>+'ANNEX C 3.2'!D32-'ANNEX C 3.3'!D32</f>
        <v>0</v>
      </c>
      <c r="E34" s="22">
        <f>+'ANNEX C 3.2'!E32-'ANNEX C 3.3'!E32</f>
        <v>637.39784644796384</v>
      </c>
      <c r="F34" s="22">
        <f>+'ANNEX C 3.2'!F32-'ANNEX C 3.3'!F32</f>
        <v>2984.6155470695589</v>
      </c>
      <c r="G34" s="22">
        <f>+'ANNEX C 3.2'!G32-'ANNEX C 3.3'!G32</f>
        <v>2145.0139197743565</v>
      </c>
      <c r="H34" s="22">
        <f>+'ANNEX C 3.2'!H32-'ANNEX C 3.3'!H32</f>
        <v>-138.75027065455964</v>
      </c>
      <c r="I34" s="22">
        <f>+'ANNEX C 3.2'!I32-'ANNEX C 3.3'!I32</f>
        <v>-538.8709522218553</v>
      </c>
      <c r="J34" s="22">
        <f>+'ANNEX C 3.2'!J32-'ANNEX C 3.3'!J32</f>
        <v>5089.4060904154649</v>
      </c>
      <c r="K34" s="37">
        <f>+'ANNEX C 3.2'!K32-'ANNEX C 3.3'!K32</f>
        <v>3933.8461770450299</v>
      </c>
      <c r="L34" s="105"/>
      <c r="N34" s="147"/>
    </row>
    <row r="35" spans="1:14" ht="17.100000000000001" customHeight="1" x14ac:dyDescent="0.2">
      <c r="A35" s="243"/>
      <c r="B35" s="244" t="s">
        <v>10</v>
      </c>
      <c r="C35" s="245"/>
      <c r="D35" s="22">
        <f>+'ANNEX C 3.2'!D33-'ANNEX C 3.3'!D33</f>
        <v>-637.39784644796384</v>
      </c>
      <c r="E35" s="23"/>
      <c r="F35" s="22">
        <f>+'ANNEX C 3.2'!F33-'ANNEX C 3.3'!F33</f>
        <v>3539.192954996096</v>
      </c>
      <c r="G35" s="22">
        <f>+'ANNEX C 3.2'!G33-'ANNEX C 3.3'!G33</f>
        <v>-2.300266440978799</v>
      </c>
      <c r="H35" s="22">
        <f>+'ANNEX C 3.2'!H33-'ANNEX C 3.3'!H33</f>
        <v>-0.49973499771999963</v>
      </c>
      <c r="I35" s="22">
        <f>+'ANNEX C 3.2'!I33-'ANNEX C 3.3'!I33</f>
        <v>1833.0036030441329</v>
      </c>
      <c r="J35" s="22">
        <f>+'ANNEX C 3.2'!J33-'ANNEX C 3.3'!J33</f>
        <v>4731.9987101535662</v>
      </c>
      <c r="K35" s="37">
        <f>+'ANNEX C 3.2'!K33-'ANNEX C 3.3'!K33</f>
        <v>-5527.2437695798435</v>
      </c>
      <c r="L35" s="105"/>
      <c r="N35" s="147"/>
    </row>
    <row r="36" spans="1:14" ht="17.100000000000001" customHeight="1" x14ac:dyDescent="0.2">
      <c r="A36" s="243"/>
      <c r="B36" s="244" t="s">
        <v>11</v>
      </c>
      <c r="C36" s="245"/>
      <c r="D36" s="22">
        <f>+'ANNEX C 3.2'!D34-'ANNEX C 3.3'!D34</f>
        <v>-2984.6155470695589</v>
      </c>
      <c r="E36" s="22">
        <f>+'ANNEX C 3.2'!E34-'ANNEX C 3.3'!E34</f>
        <v>-3539.192954996096</v>
      </c>
      <c r="F36" s="146">
        <f>+'ANNEX C 3.2'!F34-'ANNEX C 3.3'!F34</f>
        <v>0</v>
      </c>
      <c r="G36" s="22">
        <f>+'ANNEX C 3.2'!G34-'ANNEX C 3.3'!G34</f>
        <v>613.91939088570143</v>
      </c>
      <c r="H36" s="22">
        <f>+'ANNEX C 3.2'!H34-'ANNEX C 3.3'!H34</f>
        <v>-1874.9225122547086</v>
      </c>
      <c r="I36" s="22">
        <f>+'ANNEX C 3.2'!I34-'ANNEX C 3.3'!I34</f>
        <v>6214.0929032284039</v>
      </c>
      <c r="J36" s="22">
        <f>+'ANNEX C 3.2'!J34-'ANNEX C 3.3'!J34</f>
        <v>-1570.718720206256</v>
      </c>
      <c r="K36" s="37">
        <f>+'ANNEX C 3.2'!K34-'ANNEX C 3.3'!K34</f>
        <v>-155.29692472698957</v>
      </c>
      <c r="L36" s="105"/>
      <c r="N36" s="147"/>
    </row>
    <row r="37" spans="1:14" ht="17.100000000000001" customHeight="1" x14ac:dyDescent="0.2">
      <c r="A37" s="243"/>
      <c r="B37" s="244" t="s">
        <v>12</v>
      </c>
      <c r="C37" s="245"/>
      <c r="D37" s="22">
        <f>+'ANNEX C 3.2'!D35-'ANNEX C 3.3'!D35</f>
        <v>-2145.0139197743565</v>
      </c>
      <c r="E37" s="22">
        <f>+'ANNEX C 3.2'!E35-'ANNEX C 3.3'!E35</f>
        <v>2.300266440978799</v>
      </c>
      <c r="F37" s="22">
        <f>+'ANNEX C 3.2'!F35-'ANNEX C 3.3'!F35</f>
        <v>-613.91939088570143</v>
      </c>
      <c r="G37" s="146">
        <f>+'ANNEX C 3.2'!G35-'ANNEX C 3.3'!G35</f>
        <v>0</v>
      </c>
      <c r="H37" s="22">
        <f>+'ANNEX C 3.2'!H35-'ANNEX C 3.3'!H35</f>
        <v>-2363.2634717541482</v>
      </c>
      <c r="I37" s="22">
        <f>+'ANNEX C 3.2'!I35-'ANNEX C 3.3'!I35</f>
        <v>4910.6379796345127</v>
      </c>
      <c r="J37" s="22">
        <f>+'ANNEX C 3.2'!J35-'ANNEX C 3.3'!J35</f>
        <v>-209.25853633871338</v>
      </c>
      <c r="K37" s="37">
        <f>+'ANNEX C 3.2'!K35-'ANNEX C 3.3'!K35</f>
        <v>176.470931437898</v>
      </c>
      <c r="L37" s="105"/>
      <c r="N37" s="147"/>
    </row>
    <row r="38" spans="1:14" ht="17.100000000000001" customHeight="1" x14ac:dyDescent="0.2">
      <c r="A38" s="243"/>
      <c r="B38" s="244" t="s">
        <v>13</v>
      </c>
      <c r="C38" s="245"/>
      <c r="D38" s="22">
        <f>+'ANNEX C 3.2'!D36-'ANNEX C 3.3'!D36</f>
        <v>138.75027065455964</v>
      </c>
      <c r="E38" s="22">
        <f>+'ANNEX C 3.2'!E36-'ANNEX C 3.3'!E36</f>
        <v>0.49973499771999963</v>
      </c>
      <c r="F38" s="22">
        <f>+'ANNEX C 3.2'!F36-'ANNEX C 3.3'!F36</f>
        <v>1874.9225122547086</v>
      </c>
      <c r="G38" s="22">
        <f>+'ANNEX C 3.2'!G36-'ANNEX C 3.3'!G36</f>
        <v>2363.2634717541482</v>
      </c>
      <c r="H38" s="146">
        <f>+'ANNEX C 3.2'!H36-'ANNEX C 3.3'!H36</f>
        <v>0</v>
      </c>
      <c r="I38" s="37">
        <f>+'ANNEX C 3.2'!I36-'ANNEX C 3.3'!I36</f>
        <v>315.79550900000004</v>
      </c>
      <c r="J38" s="22">
        <f>+'ANNEX C 3.2'!J36-'ANNEX C 3.3'!J36</f>
        <v>4693.2314986611364</v>
      </c>
      <c r="K38" s="37">
        <f>+'ANNEX C 3.2'!K36-'ANNEX C 3.3'!K36</f>
        <v>3994.1732417358298</v>
      </c>
      <c r="L38" s="105"/>
      <c r="N38" s="147"/>
    </row>
    <row r="39" spans="1:14" ht="17.100000000000001" customHeight="1" x14ac:dyDescent="0.2">
      <c r="A39" s="243"/>
      <c r="B39" s="244" t="s">
        <v>14</v>
      </c>
      <c r="C39" s="245"/>
      <c r="D39" s="22">
        <f>+'ANNEX C 3.2'!D37-'ANNEX C 3.3'!D37</f>
        <v>538.8709522218553</v>
      </c>
      <c r="E39" s="22">
        <f>+'ANNEX C 3.2'!E37-'ANNEX C 3.3'!E37</f>
        <v>-1833.0036030441329</v>
      </c>
      <c r="F39" s="22">
        <f>+'ANNEX C 3.2'!F37-'ANNEX C 3.3'!F37</f>
        <v>-6214.0929032284039</v>
      </c>
      <c r="G39" s="22">
        <f>+'ANNEX C 3.2'!G37-'ANNEX C 3.3'!G37</f>
        <v>-4910.6379796345127</v>
      </c>
      <c r="H39" s="22">
        <f>+'ANNEX C 3.2'!H37-'ANNEX C 3.3'!H37</f>
        <v>-315.79550900000004</v>
      </c>
      <c r="I39" s="148" t="s">
        <v>40</v>
      </c>
      <c r="J39" s="22">
        <f>+'ANNEX C 3.2'!J37-'ANNEX C 3.3'!J37</f>
        <v>-12734.659042685194</v>
      </c>
      <c r="K39" s="148" t="s">
        <v>40</v>
      </c>
      <c r="L39" s="105"/>
      <c r="N39" s="147"/>
    </row>
    <row r="40" spans="1:14" ht="17.100000000000001" customHeight="1" x14ac:dyDescent="0.2">
      <c r="A40" s="243"/>
      <c r="B40" s="244" t="s">
        <v>15</v>
      </c>
      <c r="C40" s="245"/>
      <c r="D40" s="22">
        <f>+'ANNEX C 3.2'!D38-'ANNEX C 3.3'!D38</f>
        <v>-3933.8461770450299</v>
      </c>
      <c r="E40" s="22">
        <f>+'ANNEX C 3.2'!E38-'ANNEX C 3.3'!E38</f>
        <v>5527.2437695798435</v>
      </c>
      <c r="F40" s="22">
        <f>+'ANNEX C 3.2'!F38-'ANNEX C 3.3'!F38</f>
        <v>155.29692472698957</v>
      </c>
      <c r="G40" s="22">
        <f>+'ANNEX C 3.2'!G38-'ANNEX C 3.3'!G38</f>
        <v>-176.470931437898</v>
      </c>
      <c r="H40" s="22">
        <f>+'ANNEX C 3.2'!H38-'ANNEX C 3.3'!H38</f>
        <v>-3994.1732417358298</v>
      </c>
      <c r="I40" s="148" t="s">
        <v>40</v>
      </c>
      <c r="J40" s="22">
        <f>+'ANNEX C 3.2'!J38-'ANNEX C 3.3'!J38</f>
        <v>-2421.9496559119252</v>
      </c>
      <c r="K40" s="119"/>
      <c r="L40" s="105"/>
      <c r="N40" s="147"/>
    </row>
    <row r="41" spans="1:14" ht="17.100000000000001" customHeight="1" x14ac:dyDescent="0.2">
      <c r="A41" s="18"/>
      <c r="B41" s="244" t="s">
        <v>16</v>
      </c>
      <c r="C41" s="245"/>
      <c r="D41" s="27">
        <f>+'ANNEX C 3.2'!D39-'ANNEX C 3.3'!D39</f>
        <v>-9023.2522674604952</v>
      </c>
      <c r="E41" s="27">
        <f>+'ANNEX C 3.2'!E39-'ANNEX C 3.3'!E39</f>
        <v>795.24505942627911</v>
      </c>
      <c r="F41" s="27">
        <f>+'ANNEX C 3.2'!F39-'ANNEX C 3.3'!F39</f>
        <v>1726.0156449332426</v>
      </c>
      <c r="G41" s="27">
        <f>+'ANNEX C 3.2'!G39-'ANNEX C 3.3'!G39</f>
        <v>32.787604900822771</v>
      </c>
      <c r="H41" s="27">
        <f>+'ANNEX C 3.2'!H39-'ANNEX C 3.3'!H39</f>
        <v>-8687.4047403969707</v>
      </c>
      <c r="I41" s="27">
        <f>+'ANNEX C 3.2'!I39-'ANNEX C 3.3'!I39</f>
        <v>12734.659042685194</v>
      </c>
      <c r="J41" s="27">
        <f>+'ANNEX C 3.2'!J39-'ANNEX C 3.3'!J39</f>
        <v>-2421.9496559119289</v>
      </c>
      <c r="K41" s="149">
        <f>+'ANNEX C 3.2'!K39-'ANNEX C 3.3'!K39</f>
        <v>2421.9496559119252</v>
      </c>
      <c r="L41" s="105"/>
      <c r="N41" s="147"/>
    </row>
    <row r="42" spans="1:14" s="18" customFormat="1" x14ac:dyDescent="0.2"/>
    <row r="43" spans="1:14" s="140" customFormat="1" ht="18" customHeight="1" x14ac:dyDescent="0.35">
      <c r="A43" s="31"/>
      <c r="B43" s="31"/>
      <c r="C43" s="139"/>
      <c r="D43" s="203" t="s">
        <v>4</v>
      </c>
      <c r="E43" s="203"/>
      <c r="F43" s="203"/>
      <c r="G43" s="203"/>
      <c r="H43" s="203"/>
      <c r="I43" s="203"/>
      <c r="J43" s="203"/>
      <c r="K43" s="203"/>
      <c r="L43" s="31"/>
    </row>
    <row r="44" spans="1:14" s="140" customFormat="1" ht="18" customHeight="1" x14ac:dyDescent="0.35">
      <c r="A44" s="31"/>
      <c r="B44" s="141"/>
      <c r="C44" s="142"/>
      <c r="D44" s="203" t="s">
        <v>6</v>
      </c>
      <c r="E44" s="203"/>
      <c r="F44" s="203"/>
      <c r="G44" s="203"/>
      <c r="H44" s="203"/>
      <c r="I44" s="203"/>
      <c r="J44" s="203"/>
      <c r="K44" s="203"/>
      <c r="L44" s="31"/>
    </row>
    <row r="45" spans="1:14" ht="20.100000000000001" customHeight="1" x14ac:dyDescent="0.2">
      <c r="A45" s="18"/>
      <c r="B45" s="241" t="s">
        <v>73</v>
      </c>
      <c r="C45" s="242"/>
      <c r="D45" s="143" t="s">
        <v>7</v>
      </c>
      <c r="E45" s="143" t="s">
        <v>10</v>
      </c>
      <c r="F45" s="143" t="s">
        <v>11</v>
      </c>
      <c r="G45" s="143" t="s">
        <v>12</v>
      </c>
      <c r="H45" s="143" t="s">
        <v>13</v>
      </c>
      <c r="I45" s="143" t="s">
        <v>14</v>
      </c>
      <c r="J45" s="144" t="s">
        <v>22</v>
      </c>
      <c r="K45" s="145" t="s">
        <v>15</v>
      </c>
      <c r="L45" s="105"/>
    </row>
    <row r="46" spans="1:14" ht="17.100000000000001" customHeight="1" x14ac:dyDescent="0.2">
      <c r="A46" s="243"/>
      <c r="B46" s="244" t="s">
        <v>7</v>
      </c>
      <c r="C46" s="245"/>
      <c r="D46" s="146">
        <f>+'ANNEX C 3.2'!D44-'ANNEX C 3.3'!D44</f>
        <v>0</v>
      </c>
      <c r="E46" s="22">
        <f>+'ANNEX C 3.2'!E44-'ANNEX C 3.3'!E44</f>
        <v>874.90417554960004</v>
      </c>
      <c r="F46" s="22">
        <f>+'ANNEX C 3.2'!F44-'ANNEX C 3.3'!F44</f>
        <v>3137.2785142922744</v>
      </c>
      <c r="G46" s="22">
        <f>+'ANNEX C 3.2'!G44-'ANNEX C 3.3'!G44</f>
        <v>2245.2294167720388</v>
      </c>
      <c r="H46" s="22">
        <f>+'ANNEX C 3.2'!H44-'ANNEX C 3.3'!H44</f>
        <v>-140.64602248106587</v>
      </c>
      <c r="I46" s="22">
        <f>+'ANNEX C 3.2'!I44-'ANNEX C 3.3'!I44</f>
        <v>-535.28094245875513</v>
      </c>
      <c r="J46" s="22">
        <f>+'ANNEX C 3.2'!J44-'ANNEX C 3.3'!J44</f>
        <v>5581.4851416740921</v>
      </c>
      <c r="K46" s="37">
        <f>+'ANNEX C 3.2'!K44-'ANNEX C 3.3'!K44</f>
        <v>4126.423183397992</v>
      </c>
      <c r="L46" s="105"/>
      <c r="N46" s="147"/>
    </row>
    <row r="47" spans="1:14" ht="17.100000000000001" customHeight="1" x14ac:dyDescent="0.2">
      <c r="A47" s="243"/>
      <c r="B47" s="244" t="s">
        <v>10</v>
      </c>
      <c r="C47" s="245"/>
      <c r="D47" s="22">
        <f>+'ANNEX C 3.2'!D45-'ANNEX C 3.3'!D45</f>
        <v>-874.90417554960004</v>
      </c>
      <c r="E47" s="23"/>
      <c r="F47" s="22">
        <f>+'ANNEX C 3.2'!F45-'ANNEX C 3.3'!F45</f>
        <v>3701.002015062149</v>
      </c>
      <c r="G47" s="22">
        <f>+'ANNEX C 3.2'!G45-'ANNEX C 3.3'!G45</f>
        <v>-1.2621551907999944</v>
      </c>
      <c r="H47" s="22">
        <f>+'ANNEX C 3.2'!H45-'ANNEX C 3.3'!H45</f>
        <v>0.70433970810000002</v>
      </c>
      <c r="I47" s="22">
        <f>+'ANNEX C 3.2'!I45-'ANNEX C 3.3'!I45</f>
        <v>2039.0493172330707</v>
      </c>
      <c r="J47" s="22">
        <f>+'ANNEX C 3.2'!J45-'ANNEX C 3.3'!J45</f>
        <v>4864.5893412629202</v>
      </c>
      <c r="K47" s="37">
        <f>+'ANNEX C 3.2'!K45-'ANNEX C 3.3'!K45</f>
        <v>-5738.6765675502002</v>
      </c>
      <c r="L47" s="105"/>
      <c r="N47" s="147"/>
    </row>
    <row r="48" spans="1:14" ht="17.100000000000001" customHeight="1" x14ac:dyDescent="0.2">
      <c r="A48" s="243"/>
      <c r="B48" s="244" t="s">
        <v>11</v>
      </c>
      <c r="C48" s="245"/>
      <c r="D48" s="22">
        <f>+'ANNEX C 3.2'!D46-'ANNEX C 3.3'!D46</f>
        <v>-3137.2785142922744</v>
      </c>
      <c r="E48" s="22">
        <f>+'ANNEX C 3.2'!E46-'ANNEX C 3.3'!E46</f>
        <v>-3701.002015062149</v>
      </c>
      <c r="F48" s="146">
        <f>+'ANNEX C 3.2'!F46-'ANNEX C 3.3'!F46</f>
        <v>0</v>
      </c>
      <c r="G48" s="22">
        <f>+'ANNEX C 3.2'!G46-'ANNEX C 3.3'!G46</f>
        <v>691.66216699854976</v>
      </c>
      <c r="H48" s="22">
        <f>+'ANNEX C 3.2'!H46-'ANNEX C 3.3'!H46</f>
        <v>-2047.4032317887386</v>
      </c>
      <c r="I48" s="22">
        <f>+'ANNEX C 3.2'!I46-'ANNEX C 3.3'!I46</f>
        <v>6564.6031797369742</v>
      </c>
      <c r="J48" s="22">
        <f>+'ANNEX C 3.2'!J46-'ANNEX C 3.3'!J46</f>
        <v>-1629.4184144076353</v>
      </c>
      <c r="K48" s="37">
        <f>+'ANNEX C 3.2'!K46-'ANNEX C 3.3'!K46</f>
        <v>-143.36828878959022</v>
      </c>
      <c r="L48" s="105"/>
      <c r="N48" s="147"/>
    </row>
    <row r="49" spans="1:14" ht="17.100000000000001" customHeight="1" x14ac:dyDescent="0.2">
      <c r="A49" s="243"/>
      <c r="B49" s="244" t="s">
        <v>12</v>
      </c>
      <c r="C49" s="245"/>
      <c r="D49" s="22">
        <f>+'ANNEX C 3.2'!D47-'ANNEX C 3.3'!D47</f>
        <v>-2245.2294167720388</v>
      </c>
      <c r="E49" s="22">
        <f>+'ANNEX C 3.2'!E47-'ANNEX C 3.3'!E47</f>
        <v>1.2621551907999944</v>
      </c>
      <c r="F49" s="22">
        <f>+'ANNEX C 3.2'!F47-'ANNEX C 3.3'!F47</f>
        <v>-691.66216699854976</v>
      </c>
      <c r="G49" s="146">
        <f>+'ANNEX C 3.2'!G47-'ANNEX C 3.3'!G47</f>
        <v>0</v>
      </c>
      <c r="H49" s="22">
        <f>+'ANNEX C 3.2'!H47-'ANNEX C 3.3'!H47</f>
        <v>-2429.3001781294861</v>
      </c>
      <c r="I49" s="22">
        <f>+'ANNEX C 3.2'!I47-'ANNEX C 3.3'!I47</f>
        <v>5045.418030476485</v>
      </c>
      <c r="J49" s="22">
        <f>+'ANNEX C 3.2'!J47-'ANNEX C 3.3'!J47</f>
        <v>-319.51157623278959</v>
      </c>
      <c r="K49" s="37">
        <f>+'ANNEX C 3.2'!K47-'ANNEX C 3.3'!K47</f>
        <v>163.90933668129185</v>
      </c>
      <c r="L49" s="105"/>
      <c r="N49" s="147"/>
    </row>
    <row r="50" spans="1:14" ht="17.100000000000001" customHeight="1" x14ac:dyDescent="0.2">
      <c r="A50" s="243"/>
      <c r="B50" s="244" t="s">
        <v>13</v>
      </c>
      <c r="C50" s="245"/>
      <c r="D50" s="22">
        <f>+'ANNEX C 3.2'!D48-'ANNEX C 3.3'!D48</f>
        <v>140.64602248106587</v>
      </c>
      <c r="E50" s="22">
        <f>+'ANNEX C 3.2'!E48-'ANNEX C 3.3'!E48</f>
        <v>-0.70433970810000002</v>
      </c>
      <c r="F50" s="22">
        <f>+'ANNEX C 3.2'!F48-'ANNEX C 3.3'!F48</f>
        <v>2047.4032317887386</v>
      </c>
      <c r="G50" s="22">
        <f>+'ANNEX C 3.2'!G48-'ANNEX C 3.3'!G48</f>
        <v>2429.3001781294861</v>
      </c>
      <c r="H50" s="146">
        <f>+'ANNEX C 3.2'!H48-'ANNEX C 3.3'!H48</f>
        <v>0</v>
      </c>
      <c r="I50" s="37">
        <f>+'ANNEX C 3.2'!I48-'ANNEX C 3.3'!I48</f>
        <v>312.23797999999999</v>
      </c>
      <c r="J50" s="22">
        <f>+'ANNEX C 3.2'!J48-'ANNEX C 3.3'!J48</f>
        <v>4928.8830726911892</v>
      </c>
      <c r="K50" s="37">
        <f>+'ANNEX C 3.2'!K48-'ANNEX C 3.3'!K48</f>
        <v>4162.1921331576141</v>
      </c>
      <c r="L50" s="105"/>
      <c r="N50" s="147"/>
    </row>
    <row r="51" spans="1:14" ht="17.100000000000001" customHeight="1" x14ac:dyDescent="0.2">
      <c r="A51" s="243"/>
      <c r="B51" s="244" t="s">
        <v>14</v>
      </c>
      <c r="C51" s="245"/>
      <c r="D51" s="22">
        <f>+'ANNEX C 3.2'!D49-'ANNEX C 3.3'!D49</f>
        <v>535.28094245875513</v>
      </c>
      <c r="E51" s="22">
        <f>+'ANNEX C 3.2'!E49-'ANNEX C 3.3'!E49</f>
        <v>-2039.0493172330707</v>
      </c>
      <c r="F51" s="22">
        <f>+'ANNEX C 3.2'!F49-'ANNEX C 3.3'!F49</f>
        <v>-6564.6031797369742</v>
      </c>
      <c r="G51" s="22">
        <f>+'ANNEX C 3.2'!G49-'ANNEX C 3.3'!G49</f>
        <v>-5045.418030476485</v>
      </c>
      <c r="H51" s="22">
        <f>+'ANNEX C 3.2'!H49-'ANNEX C 3.3'!H49</f>
        <v>-312.23797999999999</v>
      </c>
      <c r="I51" s="148" t="s">
        <v>40</v>
      </c>
      <c r="J51" s="22">
        <f>+'ANNEX C 3.2'!J49-'ANNEX C 3.3'!J49</f>
        <v>-13426.027564987777</v>
      </c>
      <c r="K51" s="148" t="s">
        <v>40</v>
      </c>
      <c r="L51" s="105"/>
      <c r="N51" s="147"/>
    </row>
    <row r="52" spans="1:14" ht="17.100000000000001" customHeight="1" x14ac:dyDescent="0.2">
      <c r="A52" s="243"/>
      <c r="B52" s="244" t="s">
        <v>15</v>
      </c>
      <c r="C52" s="245"/>
      <c r="D52" s="22">
        <f>+'ANNEX C 3.2'!D50-'ANNEX C 3.3'!D50</f>
        <v>-4126.423183397992</v>
      </c>
      <c r="E52" s="22">
        <f>+'ANNEX C 3.2'!E50-'ANNEX C 3.3'!E50</f>
        <v>5738.6765675501993</v>
      </c>
      <c r="F52" s="22">
        <f>+'ANNEX C 3.2'!F50-'ANNEX C 3.3'!F50</f>
        <v>143.36828878959022</v>
      </c>
      <c r="G52" s="22">
        <f>+'ANNEX C 3.2'!G50-'ANNEX C 3.3'!G50</f>
        <v>-163.90933668129185</v>
      </c>
      <c r="H52" s="22">
        <f>+'ANNEX C 3.2'!H50-'ANNEX C 3.3'!H50</f>
        <v>-4162.1921331576141</v>
      </c>
      <c r="I52" s="148" t="s">
        <v>40</v>
      </c>
      <c r="J52" s="22">
        <f>+'ANNEX C 3.2'!J50-'ANNEX C 3.3'!J50</f>
        <v>-2570.4797968971088</v>
      </c>
      <c r="K52" s="119"/>
      <c r="L52" s="105"/>
      <c r="N52" s="147"/>
    </row>
    <row r="53" spans="1:14" ht="17.100000000000001" customHeight="1" x14ac:dyDescent="0.2">
      <c r="A53" s="18"/>
      <c r="B53" s="244" t="s">
        <v>16</v>
      </c>
      <c r="C53" s="245"/>
      <c r="D53" s="27">
        <f>+'ANNEX C 3.2'!D51-'ANNEX C 3.3'!D51</f>
        <v>-9707.9083250720851</v>
      </c>
      <c r="E53" s="27">
        <f>+'ANNEX C 3.2'!E51-'ANNEX C 3.3'!E51</f>
        <v>874.08722628727992</v>
      </c>
      <c r="F53" s="27">
        <f>+'ANNEX C 3.2'!F51-'ANNEX C 3.3'!F51</f>
        <v>1772.7867031972273</v>
      </c>
      <c r="G53" s="27">
        <f>+'ANNEX C 3.2'!G51-'ANNEX C 3.3'!G51</f>
        <v>155.60223955149741</v>
      </c>
      <c r="H53" s="27">
        <f>+'ANNEX C 3.2'!H51-'ANNEX C 3.3'!H51</f>
        <v>-9091.0752058488051</v>
      </c>
      <c r="I53" s="27">
        <f>+'ANNEX C 3.2'!I51-'ANNEX C 3.3'!I51</f>
        <v>13426.027564987777</v>
      </c>
      <c r="J53" s="27">
        <f>+'ANNEX C 3.2'!J51-'ANNEX C 3.3'!J51</f>
        <v>-2570.4797968971106</v>
      </c>
      <c r="K53" s="149">
        <f>+'ANNEX C 3.2'!K51-'ANNEX C 3.3'!K51</f>
        <v>2570.4797968971106</v>
      </c>
      <c r="L53" s="105"/>
      <c r="N53" s="147"/>
    </row>
    <row r="55" spans="1:14" ht="18" customHeight="1" x14ac:dyDescent="0.35">
      <c r="B55" s="31"/>
      <c r="C55" s="139"/>
      <c r="D55" s="203" t="s">
        <v>5</v>
      </c>
      <c r="E55" s="203"/>
      <c r="F55" s="203"/>
      <c r="G55" s="203"/>
      <c r="H55" s="203"/>
      <c r="I55" s="203"/>
      <c r="J55" s="203"/>
      <c r="K55" s="203"/>
    </row>
    <row r="56" spans="1:14" ht="18" customHeight="1" x14ac:dyDescent="0.35">
      <c r="B56" s="141"/>
      <c r="C56" s="142"/>
      <c r="D56" s="203" t="s">
        <v>6</v>
      </c>
      <c r="E56" s="203"/>
      <c r="F56" s="203"/>
      <c r="G56" s="203"/>
      <c r="H56" s="203"/>
      <c r="I56" s="203"/>
      <c r="J56" s="203"/>
      <c r="K56" s="203"/>
    </row>
    <row r="57" spans="1:14" ht="20.100000000000001" customHeight="1" x14ac:dyDescent="0.2">
      <c r="B57" s="241" t="s">
        <v>73</v>
      </c>
      <c r="C57" s="242"/>
      <c r="D57" s="143" t="s">
        <v>7</v>
      </c>
      <c r="E57" s="143" t="s">
        <v>10</v>
      </c>
      <c r="F57" s="143" t="s">
        <v>11</v>
      </c>
      <c r="G57" s="143" t="s">
        <v>12</v>
      </c>
      <c r="H57" s="143" t="s">
        <v>13</v>
      </c>
      <c r="I57" s="143" t="s">
        <v>14</v>
      </c>
      <c r="J57" s="144" t="s">
        <v>22</v>
      </c>
      <c r="K57" s="145" t="s">
        <v>15</v>
      </c>
    </row>
    <row r="58" spans="1:14" ht="17.100000000000001" customHeight="1" x14ac:dyDescent="0.2">
      <c r="B58" s="244" t="s">
        <v>7</v>
      </c>
      <c r="C58" s="245"/>
      <c r="D58" s="146">
        <f>+'ANNEX C 3.2'!D56-'ANNEX C 3.3'!D56</f>
        <v>0</v>
      </c>
      <c r="E58" s="22">
        <f>+'ANNEX C 3.2'!E56-'ANNEX C 3.3'!E56</f>
        <v>668.97676599808131</v>
      </c>
      <c r="F58" s="22">
        <f>+'ANNEX C 3.2'!F56-'ANNEX C 3.3'!F56</f>
        <v>3250.8590627177914</v>
      </c>
      <c r="G58" s="22">
        <f>+'ANNEX C 3.2'!G56-'ANNEX C 3.3'!G56</f>
        <v>2324.6206207623909</v>
      </c>
      <c r="H58" s="22">
        <f>+'ANNEX C 3.2'!H56-'ANNEX C 3.3'!H56</f>
        <v>-149.03542366714339</v>
      </c>
      <c r="I58" s="22">
        <f>+'ANNEX C 3.2'!I56-'ANNEX C 3.3'!I56</f>
        <v>-534.98181126480608</v>
      </c>
      <c r="J58" s="22">
        <f>+'ANNEX C 3.2'!J56-'ANNEX C 3.3'!J56</f>
        <v>5560.4392145463125</v>
      </c>
      <c r="K58" s="37">
        <f>+'ANNEX C 3.2'!K56-'ANNEX C 3.3'!K56</f>
        <v>4303.7552475978555</v>
      </c>
      <c r="N58" s="147"/>
    </row>
    <row r="59" spans="1:14" ht="17.100000000000001" customHeight="1" x14ac:dyDescent="0.2">
      <c r="B59" s="244" t="s">
        <v>10</v>
      </c>
      <c r="C59" s="245"/>
      <c r="D59" s="22">
        <f>+'ANNEX C 3.2'!D57-'ANNEX C 3.3'!D57</f>
        <v>-668.97676599808131</v>
      </c>
      <c r="E59" s="23"/>
      <c r="F59" s="22">
        <f>+'ANNEX C 3.2'!F57-'ANNEX C 3.3'!F57</f>
        <v>3596.319787275313</v>
      </c>
      <c r="G59" s="22">
        <f>+'ANNEX C 3.2'!G57-'ANNEX C 3.3'!G57</f>
        <v>-6.9431180870346587</v>
      </c>
      <c r="H59" s="22">
        <f>+'ANNEX C 3.2'!H57-'ANNEX C 3.3'!H57</f>
        <v>2.1767451281999999</v>
      </c>
      <c r="I59" s="22">
        <f>+'ANNEX C 3.2'!I57-'ANNEX C 3.3'!I57</f>
        <v>1949.0660885243565</v>
      </c>
      <c r="J59" s="22">
        <f>+'ANNEX C 3.2'!J57-'ANNEX C 3.3'!J57</f>
        <v>4871.6427368427539</v>
      </c>
      <c r="K59" s="37">
        <f>+'ANNEX C 3.2'!K57-'ANNEX C 3.3'!K57</f>
        <v>-5834.2886695690167</v>
      </c>
      <c r="N59" s="147"/>
    </row>
    <row r="60" spans="1:14" ht="17.100000000000001" customHeight="1" x14ac:dyDescent="0.2">
      <c r="B60" s="244" t="s">
        <v>11</v>
      </c>
      <c r="C60" s="245"/>
      <c r="D60" s="22">
        <f>+'ANNEX C 3.2'!D58-'ANNEX C 3.3'!D58</f>
        <v>-3250.8590627177914</v>
      </c>
      <c r="E60" s="22">
        <f>+'ANNEX C 3.2'!E58-'ANNEX C 3.3'!E58</f>
        <v>-3596.319787275313</v>
      </c>
      <c r="F60" s="146">
        <f>+'ANNEX C 3.2'!F58-'ANNEX C 3.3'!F58</f>
        <v>0</v>
      </c>
      <c r="G60" s="22">
        <f>+'ANNEX C 3.2'!G58-'ANNEX C 3.3'!G58</f>
        <v>754.68575943374208</v>
      </c>
      <c r="H60" s="22">
        <f>+'ANNEX C 3.2'!H58-'ANNEX C 3.3'!H58</f>
        <v>-2150.2579110951565</v>
      </c>
      <c r="I60" s="22">
        <f>+'ANNEX C 3.2'!I58-'ANNEX C 3.3'!I58</f>
        <v>6904.8281851880356</v>
      </c>
      <c r="J60" s="22">
        <f>+'ANNEX C 3.2'!J58-'ANNEX C 3.3'!J58</f>
        <v>-1337.9228164664855</v>
      </c>
      <c r="K60" s="37">
        <f>+'ANNEX C 3.2'!K58-'ANNEX C 3.3'!K58</f>
        <v>-57.993407677775394</v>
      </c>
      <c r="N60" s="147"/>
    </row>
    <row r="61" spans="1:14" ht="17.100000000000001" customHeight="1" x14ac:dyDescent="0.2">
      <c r="B61" s="244" t="s">
        <v>12</v>
      </c>
      <c r="C61" s="245"/>
      <c r="D61" s="22">
        <f>+'ANNEX C 3.2'!D59-'ANNEX C 3.3'!D59</f>
        <v>-2324.6206207623909</v>
      </c>
      <c r="E61" s="22">
        <f>+'ANNEX C 3.2'!E59-'ANNEX C 3.3'!E59</f>
        <v>6.9431180870346587</v>
      </c>
      <c r="F61" s="22">
        <f>+'ANNEX C 3.2'!F59-'ANNEX C 3.3'!F59</f>
        <v>-754.68575943374208</v>
      </c>
      <c r="G61" s="146">
        <f>+'ANNEX C 3.2'!G59-'ANNEX C 3.3'!G59</f>
        <v>0</v>
      </c>
      <c r="H61" s="22">
        <f>+'ANNEX C 3.2'!H59-'ANNEX C 3.3'!H59</f>
        <v>-2485.4206607308638</v>
      </c>
      <c r="I61" s="22">
        <f>+'ANNEX C 3.2'!I59-'ANNEX C 3.3'!I59</f>
        <v>5152.1091711983681</v>
      </c>
      <c r="J61" s="22">
        <f>+'ANNEX C 3.2'!J59-'ANNEX C 3.3'!J59</f>
        <v>-405.67475164159441</v>
      </c>
      <c r="K61" s="37">
        <f>+'ANNEX C 3.2'!K59-'ANNEX C 3.3'!K59</f>
        <v>150.20404048800947</v>
      </c>
      <c r="N61" s="147"/>
    </row>
    <row r="62" spans="1:14" ht="17.100000000000001" customHeight="1" x14ac:dyDescent="0.2">
      <c r="B62" s="244" t="s">
        <v>13</v>
      </c>
      <c r="C62" s="245"/>
      <c r="D62" s="22">
        <f>+'ANNEX C 3.2'!D60-'ANNEX C 3.3'!D60</f>
        <v>149.03542366714339</v>
      </c>
      <c r="E62" s="22">
        <f>+'ANNEX C 3.2'!E60-'ANNEX C 3.3'!E60</f>
        <v>-2.1767451281999999</v>
      </c>
      <c r="F62" s="22">
        <f>+'ANNEX C 3.2'!F60-'ANNEX C 3.3'!F60</f>
        <v>2150.2579110951565</v>
      </c>
      <c r="G62" s="22">
        <f>+'ANNEX C 3.2'!G60-'ANNEX C 3.3'!G60</f>
        <v>2485.4206607308638</v>
      </c>
      <c r="H62" s="146">
        <f>+'ANNEX C 3.2'!H60-'ANNEX C 3.3'!H60</f>
        <v>0</v>
      </c>
      <c r="I62" s="37">
        <f>+'ANNEX C 3.2'!I60-'ANNEX C 3.3'!I60</f>
        <v>309.54840200000001</v>
      </c>
      <c r="J62" s="22">
        <f>+'ANNEX C 3.2'!J60-'ANNEX C 3.3'!J60</f>
        <v>5092.0856523649663</v>
      </c>
      <c r="K62" s="37">
        <f>+'ANNEX C 3.2'!K60-'ANNEX C 3.3'!K60</f>
        <v>4448.787613091441</v>
      </c>
      <c r="N62" s="147"/>
    </row>
    <row r="63" spans="1:14" ht="17.100000000000001" customHeight="1" x14ac:dyDescent="0.2">
      <c r="B63" s="244" t="s">
        <v>14</v>
      </c>
      <c r="C63" s="245"/>
      <c r="D63" s="22">
        <f>+'ANNEX C 3.2'!D61-'ANNEX C 3.3'!D61</f>
        <v>534.98181126480608</v>
      </c>
      <c r="E63" s="22">
        <f>+'ANNEX C 3.2'!E61-'ANNEX C 3.3'!E61</f>
        <v>-1949.0660885243565</v>
      </c>
      <c r="F63" s="22">
        <f>+'ANNEX C 3.2'!F61-'ANNEX C 3.3'!F61</f>
        <v>-6904.8281851880356</v>
      </c>
      <c r="G63" s="22">
        <f>+'ANNEX C 3.2'!G61-'ANNEX C 3.3'!G61</f>
        <v>-5152.1091711983681</v>
      </c>
      <c r="H63" s="22">
        <f>+'ANNEX C 3.2'!H61-'ANNEX C 3.3'!H61</f>
        <v>-309.54840200000001</v>
      </c>
      <c r="I63" s="148" t="s">
        <v>40</v>
      </c>
      <c r="J63" s="22">
        <f>+'ANNEX C 3.2'!J61-'ANNEX C 3.3'!J61</f>
        <v>-13780.570035645957</v>
      </c>
      <c r="K63" s="148" t="s">
        <v>40</v>
      </c>
      <c r="N63" s="147"/>
    </row>
    <row r="64" spans="1:14" ht="17.100000000000001" customHeight="1" x14ac:dyDescent="0.2">
      <c r="B64" s="244" t="s">
        <v>15</v>
      </c>
      <c r="C64" s="245"/>
      <c r="D64" s="22">
        <f>+'ANNEX C 3.2'!D62-'ANNEX C 3.3'!D62</f>
        <v>-4303.7552475978555</v>
      </c>
      <c r="E64" s="22">
        <f>+'ANNEX C 3.2'!E62-'ANNEX C 3.3'!E62</f>
        <v>5834.2886695690167</v>
      </c>
      <c r="F64" s="22">
        <f>+'ANNEX C 3.2'!F62-'ANNEX C 3.3'!F62</f>
        <v>57.993407677775394</v>
      </c>
      <c r="G64" s="22">
        <f>+'ANNEX C 3.2'!G62-'ANNEX C 3.3'!G62</f>
        <v>-150.20404048800947</v>
      </c>
      <c r="H64" s="22">
        <f>+'ANNEX C 3.2'!H62-'ANNEX C 3.3'!H62</f>
        <v>-4448.787613091441</v>
      </c>
      <c r="I64" s="148" t="s">
        <v>40</v>
      </c>
      <c r="J64" s="22">
        <f>+'ANNEX C 3.2'!J62-'ANNEX C 3.3'!J62</f>
        <v>-3010.4648239305134</v>
      </c>
      <c r="K64" s="119"/>
      <c r="N64" s="147"/>
    </row>
    <row r="65" spans="2:14" ht="17.100000000000001" customHeight="1" x14ac:dyDescent="0.2">
      <c r="B65" s="244" t="s">
        <v>16</v>
      </c>
      <c r="C65" s="245"/>
      <c r="D65" s="27">
        <f>+'ANNEX C 3.2'!D63-'ANNEX C 3.3'!D63</f>
        <v>-9864.1944621441726</v>
      </c>
      <c r="E65" s="27">
        <f>+'ANNEX C 3.2'!E63-'ANNEX C 3.3'!E63</f>
        <v>962.6459327262628</v>
      </c>
      <c r="F65" s="27">
        <f>+'ANNEX C 3.2'!F63-'ANNEX C 3.3'!F63</f>
        <v>1395.9162241442609</v>
      </c>
      <c r="G65" s="27">
        <f>+'ANNEX C 3.2'!G63-'ANNEX C 3.3'!G63</f>
        <v>255.47071115358995</v>
      </c>
      <c r="H65" s="27">
        <f>+'ANNEX C 3.2'!H63-'ANNEX C 3.3'!H63</f>
        <v>-9540.8732654564046</v>
      </c>
      <c r="I65" s="27">
        <f>+'ANNEX C 3.2'!I63-'ANNEX C 3.3'!I63</f>
        <v>13780.570035645953</v>
      </c>
      <c r="J65" s="27">
        <f>+'ANNEX C 3.2'!J63-'ANNEX C 3.3'!J63</f>
        <v>-3010.4648239305097</v>
      </c>
      <c r="K65" s="149">
        <f>+'ANNEX C 3.2'!K63-'ANNEX C 3.3'!K63</f>
        <v>3010.4648239305134</v>
      </c>
      <c r="N65" s="147"/>
    </row>
    <row r="66" spans="2:14" x14ac:dyDescent="0.2">
      <c r="B66" s="18"/>
      <c r="C66" s="18"/>
      <c r="D66" s="18"/>
      <c r="E66" s="18"/>
      <c r="F66" s="18"/>
      <c r="G66" s="18"/>
      <c r="H66" s="18"/>
      <c r="I66" s="18"/>
      <c r="J66" s="18"/>
      <c r="K66" s="18"/>
    </row>
  </sheetData>
  <sheetProtection sheet="1" formatColumns="0" formatRows="0"/>
  <mergeCells count="59">
    <mergeCell ref="B64:C64"/>
    <mergeCell ref="B65:C65"/>
    <mergeCell ref="B58:C58"/>
    <mergeCell ref="B59:C59"/>
    <mergeCell ref="B60:C60"/>
    <mergeCell ref="B61:C61"/>
    <mergeCell ref="B62:C62"/>
    <mergeCell ref="B63:C63"/>
    <mergeCell ref="B57:C57"/>
    <mergeCell ref="B41:C41"/>
    <mergeCell ref="D43:K43"/>
    <mergeCell ref="D44:K44"/>
    <mergeCell ref="B45:C45"/>
    <mergeCell ref="B51:C51"/>
    <mergeCell ref="B52:C52"/>
    <mergeCell ref="B53:C53"/>
    <mergeCell ref="D55:K55"/>
    <mergeCell ref="D56:K56"/>
    <mergeCell ref="A46:A52"/>
    <mergeCell ref="B46:C46"/>
    <mergeCell ref="B47:C47"/>
    <mergeCell ref="B48:C48"/>
    <mergeCell ref="B49:C49"/>
    <mergeCell ref="B50:C50"/>
    <mergeCell ref="B33:C33"/>
    <mergeCell ref="A34:A40"/>
    <mergeCell ref="B34:C34"/>
    <mergeCell ref="B35:C35"/>
    <mergeCell ref="B36:C36"/>
    <mergeCell ref="B37:C37"/>
    <mergeCell ref="B38:C38"/>
    <mergeCell ref="B39:C39"/>
    <mergeCell ref="B40:C40"/>
    <mergeCell ref="D32:K32"/>
    <mergeCell ref="B16:C16"/>
    <mergeCell ref="B17:C17"/>
    <mergeCell ref="D19:K19"/>
    <mergeCell ref="D20:K20"/>
    <mergeCell ref="B21:C21"/>
    <mergeCell ref="B26:C26"/>
    <mergeCell ref="B27:C27"/>
    <mergeCell ref="B28:C28"/>
    <mergeCell ref="B29:C29"/>
    <mergeCell ref="D31:K31"/>
    <mergeCell ref="A22:A28"/>
    <mergeCell ref="B22:C22"/>
    <mergeCell ref="B23:C23"/>
    <mergeCell ref="B24:C24"/>
    <mergeCell ref="B25:C25"/>
    <mergeCell ref="D7:K7"/>
    <mergeCell ref="D8:K8"/>
    <mergeCell ref="B9:C9"/>
    <mergeCell ref="A10:A16"/>
    <mergeCell ref="B10:C10"/>
    <mergeCell ref="B11:C11"/>
    <mergeCell ref="B12:C12"/>
    <mergeCell ref="B13:C13"/>
    <mergeCell ref="B14:C14"/>
    <mergeCell ref="B15:C15"/>
  </mergeCells>
  <conditionalFormatting sqref="D7:K17">
    <cfRule type="cellIs" dxfId="462" priority="29" operator="between">
      <formula>0.0001</formula>
      <formula>0.049</formula>
    </cfRule>
    <cfRule type="cellIs" dxfId="461" priority="30" operator="between">
      <formula>-0.049999999999999</formula>
      <formula>-0.0000000000000001</formula>
    </cfRule>
    <cfRule type="cellIs" dxfId="460" priority="31" operator="equal">
      <formula>0</formula>
    </cfRule>
  </conditionalFormatting>
  <conditionalFormatting sqref="D19:K21">
    <cfRule type="cellIs" dxfId="459" priority="28" operator="between">
      <formula>-0.0499</formula>
      <formula>-0.00001</formula>
    </cfRule>
  </conditionalFormatting>
  <conditionalFormatting sqref="D19:K29">
    <cfRule type="cellIs" dxfId="458" priority="19" operator="between">
      <formula>0.0001</formula>
      <formula>0.049</formula>
    </cfRule>
    <cfRule type="cellIs" dxfId="457" priority="21" operator="equal">
      <formula>0</formula>
    </cfRule>
  </conditionalFormatting>
  <conditionalFormatting sqref="D22:K29">
    <cfRule type="cellIs" dxfId="456" priority="20" operator="between">
      <formula>-0.049999999999999</formula>
      <formula>-0.0000000000000001</formula>
    </cfRule>
  </conditionalFormatting>
  <conditionalFormatting sqref="D31:K33">
    <cfRule type="cellIs" dxfId="455" priority="26" operator="between">
      <formula>-0.0499</formula>
      <formula>-0.00001</formula>
    </cfRule>
  </conditionalFormatting>
  <conditionalFormatting sqref="D31:K41">
    <cfRule type="cellIs" dxfId="454" priority="16" operator="between">
      <formula>0.0001</formula>
      <formula>0.049</formula>
    </cfRule>
    <cfRule type="cellIs" dxfId="453" priority="18" operator="equal">
      <formula>0</formula>
    </cfRule>
  </conditionalFormatting>
  <conditionalFormatting sqref="D34:K41">
    <cfRule type="cellIs" dxfId="452" priority="17" operator="between">
      <formula>-0.049999999999999</formula>
      <formula>-0.0000000000000001</formula>
    </cfRule>
  </conditionalFormatting>
  <conditionalFormatting sqref="D43:K45">
    <cfRule type="cellIs" dxfId="451" priority="27" operator="between">
      <formula>-0.0499</formula>
      <formula>-0.00001</formula>
    </cfRule>
  </conditionalFormatting>
  <conditionalFormatting sqref="D43:K53">
    <cfRule type="cellIs" dxfId="450" priority="13" operator="between">
      <formula>0.0001</formula>
      <formula>0.049</formula>
    </cfRule>
    <cfRule type="cellIs" dxfId="449" priority="15" operator="equal">
      <formula>0</formula>
    </cfRule>
  </conditionalFormatting>
  <conditionalFormatting sqref="D46:K53">
    <cfRule type="cellIs" dxfId="448" priority="14" operator="between">
      <formula>-0.049999999999999</formula>
      <formula>-0.0000000000000001</formula>
    </cfRule>
  </conditionalFormatting>
  <conditionalFormatting sqref="D55:K57">
    <cfRule type="cellIs" dxfId="447" priority="25" operator="between">
      <formula>-0.0499</formula>
      <formula>-0.00001</formula>
    </cfRule>
  </conditionalFormatting>
  <conditionalFormatting sqref="D55:K65">
    <cfRule type="cellIs" dxfId="446" priority="10" operator="between">
      <formula>0.0001</formula>
      <formula>0.049</formula>
    </cfRule>
    <cfRule type="cellIs" dxfId="445" priority="12" operator="equal">
      <formula>0</formula>
    </cfRule>
  </conditionalFormatting>
  <conditionalFormatting sqref="D58:K65">
    <cfRule type="cellIs" dxfId="444" priority="11" operator="between">
      <formula>-0.049999999999999</formula>
      <formula>-0.0000000000000001</formula>
    </cfRule>
  </conditionalFormatting>
  <printOptions horizontalCentered="1"/>
  <pageMargins left="0.25" right="0.25" top="0.5" bottom="0.25" header="0.31496062992126" footer="0.25"/>
  <pageSetup paperSize="9" scale="56" orientation="portrait" r:id="rId1"/>
  <headerFooter>
    <oddFooter>&amp;R&amp;"Calibri,Regular"&amp;K000000Page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24F36-7A0F-4296-B313-2C829EBB1A86}">
  <sheetPr>
    <tabColor theme="4" tint="-0.249977111117893"/>
    <pageSetUpPr fitToPage="1"/>
  </sheetPr>
  <dimension ref="A1:M64"/>
  <sheetViews>
    <sheetView showGridLines="0" workbookViewId="0"/>
  </sheetViews>
  <sheetFormatPr defaultColWidth="9.125" defaultRowHeight="15" x14ac:dyDescent="0.2"/>
  <cols>
    <col min="1" max="1" width="4.375" style="59" customWidth="1"/>
    <col min="2" max="2" width="2.125" style="59" customWidth="1"/>
    <col min="3" max="3" width="24.5" style="59" customWidth="1"/>
    <col min="4" max="11" width="15.875" style="59" customWidth="1"/>
    <col min="12" max="12" width="4.5" style="18" customWidth="1"/>
    <col min="13" max="16384" width="9.125" style="59"/>
  </cols>
  <sheetData>
    <row r="1" spans="1:13" s="135" customFormat="1" ht="21.75" x14ac:dyDescent="0.4">
      <c r="A1" s="3"/>
      <c r="B1" s="2"/>
      <c r="C1" s="2"/>
      <c r="D1" s="3"/>
      <c r="E1" s="3"/>
      <c r="F1" s="3"/>
      <c r="G1" s="3"/>
      <c r="H1" s="3"/>
      <c r="I1" s="3"/>
      <c r="J1" s="3"/>
      <c r="K1" s="57"/>
      <c r="L1" s="57"/>
    </row>
    <row r="2" spans="1:13" s="135" customFormat="1" ht="21.75" x14ac:dyDescent="0.25">
      <c r="A2" s="3"/>
      <c r="B2" s="5"/>
      <c r="C2" s="5"/>
      <c r="D2" s="3"/>
      <c r="E2" s="3"/>
      <c r="F2" s="3"/>
      <c r="G2" s="3"/>
      <c r="H2" s="3"/>
      <c r="I2" s="3"/>
      <c r="J2" s="3"/>
      <c r="K2" s="3"/>
      <c r="L2" s="3"/>
    </row>
    <row r="3" spans="1:13" s="135" customFormat="1" ht="21.75" x14ac:dyDescent="0.4">
      <c r="A3" s="150" t="s">
        <v>74</v>
      </c>
      <c r="B3" s="5" t="s">
        <v>25</v>
      </c>
      <c r="C3" s="5"/>
      <c r="D3" s="3"/>
      <c r="E3" s="3"/>
      <c r="F3" s="3"/>
      <c r="G3" s="3"/>
      <c r="H3" s="3"/>
      <c r="I3" s="3"/>
      <c r="J3" s="3"/>
      <c r="K3" s="3"/>
      <c r="L3" s="3"/>
    </row>
    <row r="4" spans="1:13" s="135" customFormat="1" ht="21.75" x14ac:dyDescent="0.25">
      <c r="A4" s="3"/>
      <c r="B4" s="5"/>
      <c r="C4" s="5"/>
      <c r="D4" s="3"/>
      <c r="E4" s="3"/>
      <c r="F4" s="3"/>
      <c r="G4" s="3"/>
      <c r="H4" s="3"/>
      <c r="I4" s="3"/>
      <c r="J4" s="3"/>
      <c r="K4" s="3"/>
      <c r="L4" s="3"/>
    </row>
    <row r="5" spans="1:13" ht="18" customHeight="1" x14ac:dyDescent="0.35">
      <c r="A5" s="18"/>
      <c r="B5" s="31"/>
      <c r="C5" s="31"/>
      <c r="D5" s="203" t="s">
        <v>1</v>
      </c>
      <c r="E5" s="203"/>
      <c r="F5" s="203"/>
      <c r="G5" s="203"/>
      <c r="H5" s="203"/>
      <c r="I5" s="203"/>
      <c r="J5" s="203"/>
      <c r="K5" s="203"/>
      <c r="L5" s="151"/>
    </row>
    <row r="6" spans="1:13" ht="18" customHeight="1" x14ac:dyDescent="0.35">
      <c r="A6" s="18"/>
      <c r="B6" s="31"/>
      <c r="C6" s="151"/>
      <c r="D6" s="203" t="s">
        <v>6</v>
      </c>
      <c r="E6" s="203"/>
      <c r="F6" s="203"/>
      <c r="G6" s="203"/>
      <c r="H6" s="203"/>
      <c r="I6" s="203"/>
      <c r="J6" s="203"/>
      <c r="K6" s="203"/>
      <c r="L6" s="151"/>
    </row>
    <row r="7" spans="1:13" ht="20.100000000000001" customHeight="1" x14ac:dyDescent="0.2">
      <c r="A7" s="18"/>
      <c r="B7" s="246" t="s">
        <v>73</v>
      </c>
      <c r="C7" s="246"/>
      <c r="D7" s="143" t="s">
        <v>7</v>
      </c>
      <c r="E7" s="143" t="s">
        <v>10</v>
      </c>
      <c r="F7" s="143" t="s">
        <v>11</v>
      </c>
      <c r="G7" s="143" t="s">
        <v>12</v>
      </c>
      <c r="H7" s="143" t="s">
        <v>13</v>
      </c>
      <c r="I7" s="143" t="s">
        <v>14</v>
      </c>
      <c r="J7" s="144" t="s">
        <v>22</v>
      </c>
      <c r="K7" s="145" t="s">
        <v>15</v>
      </c>
      <c r="L7" s="152"/>
    </row>
    <row r="8" spans="1:13" s="155" customFormat="1" ht="17.100000000000001" customHeight="1" x14ac:dyDescent="0.2">
      <c r="A8" s="243"/>
      <c r="B8" s="220" t="s">
        <v>7</v>
      </c>
      <c r="C8" s="222"/>
      <c r="D8" s="37">
        <v>1721.0898405538715</v>
      </c>
      <c r="E8" s="37">
        <v>1412.6729230895401</v>
      </c>
      <c r="F8" s="37">
        <v>5053.5094914925721</v>
      </c>
      <c r="G8" s="37">
        <v>1994.5664021471819</v>
      </c>
      <c r="H8" s="148">
        <v>0</v>
      </c>
      <c r="I8" s="148">
        <v>0</v>
      </c>
      <c r="J8" s="37">
        <f t="shared" ref="J8:J15" si="0">+SUM(D8:I8)</f>
        <v>10181.838657283166</v>
      </c>
      <c r="K8" s="37">
        <v>3894.046981181888</v>
      </c>
      <c r="L8" s="153"/>
      <c r="M8" s="154"/>
    </row>
    <row r="9" spans="1:13" s="155" customFormat="1" ht="17.100000000000001" customHeight="1" x14ac:dyDescent="0.2">
      <c r="A9" s="243"/>
      <c r="B9" s="220" t="s">
        <v>10</v>
      </c>
      <c r="C9" s="222"/>
      <c r="D9" s="156">
        <v>826.85450439605791</v>
      </c>
      <c r="E9" s="23"/>
      <c r="F9" s="156">
        <v>3540.9384259330213</v>
      </c>
      <c r="G9" s="156">
        <v>29.149910095275093</v>
      </c>
      <c r="H9" s="37">
        <v>2.40917016057</v>
      </c>
      <c r="I9" s="156">
        <v>1862.2881401064169</v>
      </c>
      <c r="J9" s="37">
        <f t="shared" si="0"/>
        <v>6261.6401506913417</v>
      </c>
      <c r="K9" s="37">
        <v>-319.39753394681117</v>
      </c>
      <c r="L9" s="153"/>
      <c r="M9" s="154"/>
    </row>
    <row r="10" spans="1:13" s="155" customFormat="1" ht="17.100000000000001" customHeight="1" x14ac:dyDescent="0.2">
      <c r="A10" s="243"/>
      <c r="B10" s="220" t="s">
        <v>11</v>
      </c>
      <c r="C10" s="222"/>
      <c r="D10" s="156">
        <v>2364.6393120283074</v>
      </c>
      <c r="E10" s="37">
        <v>44.059345863021221</v>
      </c>
      <c r="F10" s="37">
        <v>1313.7319048239117</v>
      </c>
      <c r="G10" s="37">
        <v>1835.4969582285357</v>
      </c>
      <c r="H10" s="37">
        <v>5650.2897067947633</v>
      </c>
      <c r="I10" s="37">
        <v>9800.7730512961643</v>
      </c>
      <c r="J10" s="37">
        <f t="shared" si="0"/>
        <v>21008.990279034704</v>
      </c>
      <c r="K10" s="37">
        <v>1640.6434844090631</v>
      </c>
      <c r="L10" s="153"/>
      <c r="M10" s="154"/>
    </row>
    <row r="11" spans="1:13" s="155" customFormat="1" ht="17.100000000000001" customHeight="1" x14ac:dyDescent="0.2">
      <c r="A11" s="243"/>
      <c r="B11" s="220" t="s">
        <v>12</v>
      </c>
      <c r="C11" s="222"/>
      <c r="D11" s="156">
        <v>36.96332270311288</v>
      </c>
      <c r="E11" s="37">
        <v>31.304348690659996</v>
      </c>
      <c r="F11" s="37">
        <v>1226.9614834137667</v>
      </c>
      <c r="G11" s="37">
        <v>1572.7269693056774</v>
      </c>
      <c r="H11" s="37">
        <v>936.16569940190584</v>
      </c>
      <c r="I11" s="37">
        <v>6273.0471475242311</v>
      </c>
      <c r="J11" s="37">
        <f t="shared" si="0"/>
        <v>10077.168971039355</v>
      </c>
      <c r="K11" s="37">
        <v>716.03622113268534</v>
      </c>
      <c r="L11" s="153"/>
      <c r="M11" s="154"/>
    </row>
    <row r="12" spans="1:13" s="155" customFormat="1" ht="17.100000000000001" customHeight="1" x14ac:dyDescent="0.2">
      <c r="A12" s="243"/>
      <c r="B12" s="220" t="s">
        <v>13</v>
      </c>
      <c r="C12" s="222"/>
      <c r="D12" s="148">
        <v>127.67433257728696</v>
      </c>
      <c r="E12" s="37">
        <v>3.8090576138000003</v>
      </c>
      <c r="F12" s="37">
        <v>7637.3735945622193</v>
      </c>
      <c r="G12" s="37">
        <v>3182.2720058407103</v>
      </c>
      <c r="H12" s="37">
        <v>51.43383</v>
      </c>
      <c r="I12" s="37">
        <v>303.50396380000001</v>
      </c>
      <c r="J12" s="37">
        <f t="shared" si="0"/>
        <v>11306.066784394017</v>
      </c>
      <c r="K12" s="37">
        <v>8603.6407883505344</v>
      </c>
      <c r="L12" s="153"/>
      <c r="M12" s="154"/>
    </row>
    <row r="13" spans="1:13" s="155" customFormat="1" ht="17.100000000000001" customHeight="1" x14ac:dyDescent="0.2">
      <c r="A13" s="243"/>
      <c r="B13" s="220" t="s">
        <v>14</v>
      </c>
      <c r="C13" s="222"/>
      <c r="D13" s="156">
        <v>545.06481114049643</v>
      </c>
      <c r="E13" s="37">
        <v>0.23532426389</v>
      </c>
      <c r="F13" s="37">
        <v>3777.8386420182724</v>
      </c>
      <c r="G13" s="37">
        <v>1677.0011000340335</v>
      </c>
      <c r="H13" s="148">
        <v>0</v>
      </c>
      <c r="I13" s="148">
        <v>0</v>
      </c>
      <c r="J13" s="37">
        <f t="shared" si="0"/>
        <v>6000.1398774566924</v>
      </c>
      <c r="K13" s="148">
        <v>0</v>
      </c>
      <c r="L13" s="153"/>
      <c r="M13" s="154"/>
    </row>
    <row r="14" spans="1:13" s="155" customFormat="1" ht="17.100000000000001" customHeight="1" x14ac:dyDescent="0.2">
      <c r="A14" s="243"/>
      <c r="B14" s="220" t="s">
        <v>15</v>
      </c>
      <c r="C14" s="222"/>
      <c r="D14" s="156">
        <v>43.702483849083904</v>
      </c>
      <c r="E14" s="37">
        <v>5718.74776936937</v>
      </c>
      <c r="F14" s="37">
        <v>1816.7421943856102</v>
      </c>
      <c r="G14" s="37">
        <v>457.45114180133163</v>
      </c>
      <c r="H14" s="37">
        <v>4787.6675244221215</v>
      </c>
      <c r="I14" s="148">
        <v>0</v>
      </c>
      <c r="J14" s="37">
        <f t="shared" si="0"/>
        <v>12824.311113827516</v>
      </c>
      <c r="K14" s="23"/>
      <c r="L14" s="153"/>
      <c r="M14" s="154"/>
    </row>
    <row r="15" spans="1:13" s="155" customFormat="1" ht="17.100000000000001" customHeight="1" x14ac:dyDescent="0.2">
      <c r="A15" s="157"/>
      <c r="B15" s="220" t="s">
        <v>16</v>
      </c>
      <c r="C15" s="222"/>
      <c r="D15" s="158">
        <v>5665.9886072482168</v>
      </c>
      <c r="E15" s="158">
        <v>7210.8287688902819</v>
      </c>
      <c r="F15" s="158">
        <v>24367.095736629373</v>
      </c>
      <c r="G15" s="158">
        <v>10748.664487452745</v>
      </c>
      <c r="H15" s="158">
        <v>11427.965930779359</v>
      </c>
      <c r="I15" s="158">
        <v>18239.612302726811</v>
      </c>
      <c r="J15" s="149">
        <f t="shared" si="0"/>
        <v>77660.155833726778</v>
      </c>
      <c r="K15" s="149">
        <v>14534.96994112736</v>
      </c>
      <c r="L15" s="153"/>
      <c r="M15" s="154"/>
    </row>
    <row r="16" spans="1:13" s="18" customFormat="1" x14ac:dyDescent="0.2"/>
    <row r="17" spans="1:13" ht="18" customHeight="1" x14ac:dyDescent="0.35">
      <c r="A17" s="18"/>
      <c r="B17" s="31"/>
      <c r="C17" s="31"/>
      <c r="D17" s="203" t="s">
        <v>2</v>
      </c>
      <c r="E17" s="203"/>
      <c r="F17" s="203"/>
      <c r="G17" s="203"/>
      <c r="H17" s="203"/>
      <c r="I17" s="203"/>
      <c r="J17" s="203"/>
      <c r="K17" s="203"/>
      <c r="L17" s="151"/>
    </row>
    <row r="18" spans="1:13" ht="18" customHeight="1" x14ac:dyDescent="0.35">
      <c r="A18" s="18"/>
      <c r="B18" s="31"/>
      <c r="C18" s="151"/>
      <c r="D18" s="203" t="s">
        <v>6</v>
      </c>
      <c r="E18" s="203"/>
      <c r="F18" s="203"/>
      <c r="G18" s="203"/>
      <c r="H18" s="203"/>
      <c r="I18" s="203"/>
      <c r="J18" s="203"/>
      <c r="K18" s="203"/>
      <c r="L18" s="151"/>
    </row>
    <row r="19" spans="1:13" ht="20.100000000000001" customHeight="1" x14ac:dyDescent="0.2">
      <c r="A19" s="18"/>
      <c r="B19" s="246" t="s">
        <v>73</v>
      </c>
      <c r="C19" s="246"/>
      <c r="D19" s="143" t="s">
        <v>7</v>
      </c>
      <c r="E19" s="143" t="s">
        <v>10</v>
      </c>
      <c r="F19" s="143" t="s">
        <v>11</v>
      </c>
      <c r="G19" s="143" t="s">
        <v>12</v>
      </c>
      <c r="H19" s="143" t="s">
        <v>13</v>
      </c>
      <c r="I19" s="143" t="s">
        <v>14</v>
      </c>
      <c r="J19" s="144" t="s">
        <v>22</v>
      </c>
      <c r="K19" s="145" t="s">
        <v>15</v>
      </c>
      <c r="L19" s="152"/>
    </row>
    <row r="20" spans="1:13" s="155" customFormat="1" ht="17.100000000000001" customHeight="1" x14ac:dyDescent="0.2">
      <c r="A20" s="243"/>
      <c r="B20" s="220" t="s">
        <v>7</v>
      </c>
      <c r="C20" s="222"/>
      <c r="D20" s="37">
        <v>1741.780452192243</v>
      </c>
      <c r="E20" s="37">
        <v>1394.19868103158</v>
      </c>
      <c r="F20" s="37">
        <v>5168.5381453009386</v>
      </c>
      <c r="G20" s="37">
        <v>2115.9275188255538</v>
      </c>
      <c r="H20" s="148">
        <v>0</v>
      </c>
      <c r="I20" s="148">
        <v>0</v>
      </c>
      <c r="J20" s="37">
        <f t="shared" ref="J20:J27" si="1">+SUM(D20:I20)</f>
        <v>10420.444797350316</v>
      </c>
      <c r="K20" s="37">
        <v>3952.0883117640592</v>
      </c>
      <c r="L20" s="153"/>
      <c r="M20" s="154"/>
    </row>
    <row r="21" spans="1:13" s="155" customFormat="1" ht="17.100000000000001" customHeight="1" x14ac:dyDescent="0.2">
      <c r="A21" s="243"/>
      <c r="B21" s="220" t="s">
        <v>10</v>
      </c>
      <c r="C21" s="222"/>
      <c r="D21" s="156">
        <v>1020.6910001705019</v>
      </c>
      <c r="E21" s="23"/>
      <c r="F21" s="156">
        <v>3246.6920224059172</v>
      </c>
      <c r="G21" s="156">
        <v>28.040465116410164</v>
      </c>
      <c r="H21" s="37">
        <v>2.8707089695700003</v>
      </c>
      <c r="I21" s="156">
        <v>1852.3800814660183</v>
      </c>
      <c r="J21" s="37">
        <f t="shared" si="1"/>
        <v>6150.6742781284174</v>
      </c>
      <c r="K21" s="37">
        <v>-324.3390125375671</v>
      </c>
      <c r="L21" s="153"/>
      <c r="M21" s="154"/>
    </row>
    <row r="22" spans="1:13" s="155" customFormat="1" ht="17.100000000000001" customHeight="1" x14ac:dyDescent="0.2">
      <c r="A22" s="243"/>
      <c r="B22" s="220" t="s">
        <v>11</v>
      </c>
      <c r="C22" s="222"/>
      <c r="D22" s="156">
        <v>2207.436656781354</v>
      </c>
      <c r="E22" s="37">
        <v>17.723686598133757</v>
      </c>
      <c r="F22" s="37">
        <v>1434.4409234589932</v>
      </c>
      <c r="G22" s="37">
        <v>1791.5659316320764</v>
      </c>
      <c r="H22" s="37">
        <v>5689.4288599751662</v>
      </c>
      <c r="I22" s="37">
        <v>9914.2425701539996</v>
      </c>
      <c r="J22" s="37">
        <f t="shared" si="1"/>
        <v>21054.838628599726</v>
      </c>
      <c r="K22" s="37">
        <v>1675.5458273604379</v>
      </c>
      <c r="L22" s="153"/>
      <c r="M22" s="154"/>
    </row>
    <row r="23" spans="1:13" s="155" customFormat="1" ht="17.100000000000001" customHeight="1" x14ac:dyDescent="0.2">
      <c r="A23" s="243"/>
      <c r="B23" s="220" t="s">
        <v>12</v>
      </c>
      <c r="C23" s="222"/>
      <c r="D23" s="156">
        <v>36.072761182576023</v>
      </c>
      <c r="E23" s="37">
        <v>30.284578075550005</v>
      </c>
      <c r="F23" s="37">
        <v>1225.716645260793</v>
      </c>
      <c r="G23" s="37">
        <v>1599.5217664351774</v>
      </c>
      <c r="H23" s="37">
        <v>946.74617845914406</v>
      </c>
      <c r="I23" s="37">
        <v>6366.2617833097638</v>
      </c>
      <c r="J23" s="37">
        <f t="shared" si="1"/>
        <v>10204.603712723005</v>
      </c>
      <c r="K23" s="37">
        <v>712.59890657319522</v>
      </c>
      <c r="L23" s="153"/>
      <c r="M23" s="154"/>
    </row>
    <row r="24" spans="1:13" s="155" customFormat="1" ht="17.100000000000001" customHeight="1" x14ac:dyDescent="0.2">
      <c r="A24" s="243"/>
      <c r="B24" s="220" t="s">
        <v>13</v>
      </c>
      <c r="C24" s="222"/>
      <c r="D24" s="148">
        <v>138.60847856373042</v>
      </c>
      <c r="E24" s="37">
        <v>3.5911020540000007</v>
      </c>
      <c r="F24" s="37">
        <v>7765.6098325460389</v>
      </c>
      <c r="G24" s="37">
        <v>3309.3041091338628</v>
      </c>
      <c r="H24" s="37">
        <v>55.073649999999994</v>
      </c>
      <c r="I24" s="37">
        <v>323.36728980000004</v>
      </c>
      <c r="J24" s="37">
        <f t="shared" si="1"/>
        <v>11595.554462097632</v>
      </c>
      <c r="K24" s="37">
        <v>8736.8650854719726</v>
      </c>
      <c r="L24" s="153"/>
      <c r="M24" s="154"/>
    </row>
    <row r="25" spans="1:13" s="155" customFormat="1" ht="17.100000000000001" customHeight="1" x14ac:dyDescent="0.2">
      <c r="A25" s="243"/>
      <c r="B25" s="220" t="s">
        <v>14</v>
      </c>
      <c r="C25" s="222"/>
      <c r="D25" s="156">
        <v>539.63658142127497</v>
      </c>
      <c r="E25" s="37">
        <v>0.29167336823000001</v>
      </c>
      <c r="F25" s="37">
        <v>3893.4892843764405</v>
      </c>
      <c r="G25" s="37">
        <v>1653.0608362123296</v>
      </c>
      <c r="H25" s="148">
        <v>0</v>
      </c>
      <c r="I25" s="148">
        <v>0</v>
      </c>
      <c r="J25" s="37">
        <f t="shared" si="1"/>
        <v>6086.4783753782749</v>
      </c>
      <c r="K25" s="148">
        <v>0</v>
      </c>
      <c r="L25" s="153"/>
      <c r="M25" s="154"/>
    </row>
    <row r="26" spans="1:13" s="155" customFormat="1" ht="17.100000000000001" customHeight="1" x14ac:dyDescent="0.2">
      <c r="A26" s="243"/>
      <c r="B26" s="220" t="s">
        <v>15</v>
      </c>
      <c r="C26" s="222"/>
      <c r="D26" s="156">
        <v>43.84524838865881</v>
      </c>
      <c r="E26" s="37">
        <v>5702.7705800509902</v>
      </c>
      <c r="F26" s="37">
        <v>1860.4436741409709</v>
      </c>
      <c r="G26" s="37">
        <v>499.91715861012148</v>
      </c>
      <c r="H26" s="37">
        <v>4917.6649898084006</v>
      </c>
      <c r="I26" s="148">
        <v>0</v>
      </c>
      <c r="J26" s="37">
        <f t="shared" si="1"/>
        <v>13024.641650999141</v>
      </c>
      <c r="K26" s="23"/>
      <c r="L26" s="153"/>
      <c r="M26" s="154"/>
    </row>
    <row r="27" spans="1:13" s="155" customFormat="1" ht="17.100000000000001" customHeight="1" x14ac:dyDescent="0.2">
      <c r="A27" s="157"/>
      <c r="B27" s="220" t="s">
        <v>16</v>
      </c>
      <c r="C27" s="222"/>
      <c r="D27" s="158">
        <v>5728.0711787003374</v>
      </c>
      <c r="E27" s="158">
        <v>7148.8603011784835</v>
      </c>
      <c r="F27" s="158">
        <v>24594.930527490094</v>
      </c>
      <c r="G27" s="158">
        <v>10997.337785965532</v>
      </c>
      <c r="H27" s="158">
        <v>11611.784387212283</v>
      </c>
      <c r="I27" s="158">
        <v>18456.25172472978</v>
      </c>
      <c r="J27" s="149">
        <f t="shared" si="1"/>
        <v>78537.23590527651</v>
      </c>
      <c r="K27" s="149">
        <v>14752.759118632099</v>
      </c>
      <c r="L27" s="153"/>
      <c r="M27" s="154"/>
    </row>
    <row r="28" spans="1:13" s="18" customFormat="1" x14ac:dyDescent="0.2"/>
    <row r="29" spans="1:13" ht="18" customHeight="1" x14ac:dyDescent="0.35">
      <c r="A29" s="18"/>
      <c r="B29" s="31"/>
      <c r="C29" s="31"/>
      <c r="D29" s="203" t="s">
        <v>3</v>
      </c>
      <c r="E29" s="203"/>
      <c r="F29" s="203"/>
      <c r="G29" s="203"/>
      <c r="H29" s="203"/>
      <c r="I29" s="203"/>
      <c r="J29" s="203"/>
      <c r="K29" s="203"/>
      <c r="L29" s="151"/>
    </row>
    <row r="30" spans="1:13" ht="18" customHeight="1" x14ac:dyDescent="0.35">
      <c r="A30" s="18"/>
      <c r="B30" s="31"/>
      <c r="C30" s="151"/>
      <c r="D30" s="203" t="s">
        <v>6</v>
      </c>
      <c r="E30" s="203"/>
      <c r="F30" s="203"/>
      <c r="G30" s="203"/>
      <c r="H30" s="203"/>
      <c r="I30" s="203"/>
      <c r="J30" s="203"/>
      <c r="K30" s="203"/>
      <c r="L30" s="151"/>
    </row>
    <row r="31" spans="1:13" ht="20.100000000000001" customHeight="1" x14ac:dyDescent="0.2">
      <c r="A31" s="18"/>
      <c r="B31" s="246" t="s">
        <v>73</v>
      </c>
      <c r="C31" s="246"/>
      <c r="D31" s="143" t="s">
        <v>7</v>
      </c>
      <c r="E31" s="143" t="s">
        <v>10</v>
      </c>
      <c r="F31" s="143" t="s">
        <v>11</v>
      </c>
      <c r="G31" s="143" t="s">
        <v>12</v>
      </c>
      <c r="H31" s="143" t="s">
        <v>13</v>
      </c>
      <c r="I31" s="143" t="s">
        <v>14</v>
      </c>
      <c r="J31" s="144" t="s">
        <v>22</v>
      </c>
      <c r="K31" s="145" t="s">
        <v>15</v>
      </c>
      <c r="L31" s="152"/>
    </row>
    <row r="32" spans="1:13" s="155" customFormat="1" ht="17.100000000000001" customHeight="1" x14ac:dyDescent="0.2">
      <c r="A32" s="243"/>
      <c r="B32" s="220" t="s">
        <v>7</v>
      </c>
      <c r="C32" s="222"/>
      <c r="D32" s="37">
        <v>1816.4794441915028</v>
      </c>
      <c r="E32" s="37">
        <v>1368.9308814001597</v>
      </c>
      <c r="F32" s="37">
        <v>5156.8309460832525</v>
      </c>
      <c r="G32" s="37">
        <v>2181.1650578791596</v>
      </c>
      <c r="H32" s="148">
        <v>0</v>
      </c>
      <c r="I32" s="148">
        <v>0</v>
      </c>
      <c r="J32" s="37">
        <f t="shared" ref="J32:J39" si="2">+SUM(D32:I32)</f>
        <v>10523.406329554075</v>
      </c>
      <c r="K32" s="37">
        <v>3977.7834822402483</v>
      </c>
      <c r="L32" s="153"/>
      <c r="M32" s="154"/>
    </row>
    <row r="33" spans="1:13" s="155" customFormat="1" ht="17.100000000000001" customHeight="1" x14ac:dyDescent="0.2">
      <c r="A33" s="243"/>
      <c r="B33" s="220" t="s">
        <v>10</v>
      </c>
      <c r="C33" s="222"/>
      <c r="D33" s="156">
        <v>731.53303495219586</v>
      </c>
      <c r="E33" s="23"/>
      <c r="F33" s="156">
        <v>3558.5972640357559</v>
      </c>
      <c r="G33" s="156">
        <v>26.996178338531195</v>
      </c>
      <c r="H33" s="37">
        <v>2.86373887357</v>
      </c>
      <c r="I33" s="156">
        <v>1833.288238580393</v>
      </c>
      <c r="J33" s="37">
        <f t="shared" si="2"/>
        <v>6153.2784547804458</v>
      </c>
      <c r="K33" s="37">
        <v>-321.60351459827416</v>
      </c>
      <c r="L33" s="153"/>
      <c r="M33" s="154"/>
    </row>
    <row r="34" spans="1:13" s="155" customFormat="1" ht="17.100000000000001" customHeight="1" x14ac:dyDescent="0.2">
      <c r="A34" s="243"/>
      <c r="B34" s="220" t="s">
        <v>11</v>
      </c>
      <c r="C34" s="222"/>
      <c r="D34" s="156">
        <v>2172.2153990136935</v>
      </c>
      <c r="E34" s="37">
        <v>19.404309039660003</v>
      </c>
      <c r="F34" s="37">
        <v>1608.6463266986962</v>
      </c>
      <c r="G34" s="37">
        <v>1893.9424580605685</v>
      </c>
      <c r="H34" s="37">
        <v>5889.2782072173823</v>
      </c>
      <c r="I34" s="37">
        <v>10368.859862724516</v>
      </c>
      <c r="J34" s="37">
        <f t="shared" si="2"/>
        <v>21952.346562754516</v>
      </c>
      <c r="K34" s="37">
        <v>1693.775522009118</v>
      </c>
      <c r="L34" s="153"/>
      <c r="M34" s="154"/>
    </row>
    <row r="35" spans="1:13" s="155" customFormat="1" ht="17.100000000000001" customHeight="1" x14ac:dyDescent="0.2">
      <c r="A35" s="243"/>
      <c r="B35" s="220" t="s">
        <v>12</v>
      </c>
      <c r="C35" s="222"/>
      <c r="D35" s="156">
        <v>36.151138104802996</v>
      </c>
      <c r="E35" s="37">
        <v>29.296444779509994</v>
      </c>
      <c r="F35" s="37">
        <v>1280.023067174867</v>
      </c>
      <c r="G35" s="37">
        <v>1577.9205773634576</v>
      </c>
      <c r="H35" s="37">
        <v>954.8051200517574</v>
      </c>
      <c r="I35" s="37">
        <v>6600.1421717424209</v>
      </c>
      <c r="J35" s="37">
        <f t="shared" si="2"/>
        <v>10478.338519216817</v>
      </c>
      <c r="K35" s="37">
        <v>701.44790887201088</v>
      </c>
      <c r="L35" s="153"/>
      <c r="M35" s="154"/>
    </row>
    <row r="36" spans="1:13" s="155" customFormat="1" ht="17.100000000000001" customHeight="1" x14ac:dyDescent="0.2">
      <c r="A36" s="243"/>
      <c r="B36" s="220" t="s">
        <v>13</v>
      </c>
      <c r="C36" s="222"/>
      <c r="D36" s="148">
        <v>138.75027065455964</v>
      </c>
      <c r="E36" s="37">
        <v>3.3634738712899996</v>
      </c>
      <c r="F36" s="37">
        <v>7764.2007194720909</v>
      </c>
      <c r="G36" s="37">
        <v>3318.0685918059057</v>
      </c>
      <c r="H36" s="37">
        <v>50.553210000000007</v>
      </c>
      <c r="I36" s="37">
        <v>315.79550900000004</v>
      </c>
      <c r="J36" s="37">
        <f t="shared" si="2"/>
        <v>11590.731774803846</v>
      </c>
      <c r="K36" s="37">
        <v>8974.5064893788367</v>
      </c>
      <c r="L36" s="153"/>
      <c r="M36" s="154"/>
    </row>
    <row r="37" spans="1:13" s="155" customFormat="1" ht="17.100000000000001" customHeight="1" x14ac:dyDescent="0.2">
      <c r="A37" s="243"/>
      <c r="B37" s="220" t="s">
        <v>14</v>
      </c>
      <c r="C37" s="222"/>
      <c r="D37" s="156">
        <v>538.8709522218553</v>
      </c>
      <c r="E37" s="37">
        <v>0.28463553625999999</v>
      </c>
      <c r="F37" s="37">
        <v>4154.7669594961117</v>
      </c>
      <c r="G37" s="37">
        <v>1689.504192107908</v>
      </c>
      <c r="H37" s="148">
        <v>0</v>
      </c>
      <c r="I37" s="148">
        <v>0</v>
      </c>
      <c r="J37" s="37">
        <f t="shared" si="2"/>
        <v>6383.4267393621349</v>
      </c>
      <c r="K37" s="148">
        <v>0</v>
      </c>
      <c r="L37" s="153"/>
      <c r="M37" s="154"/>
    </row>
    <row r="38" spans="1:13" s="155" customFormat="1" ht="17.100000000000001" customHeight="1" x14ac:dyDescent="0.2">
      <c r="A38" s="243"/>
      <c r="B38" s="220" t="s">
        <v>15</v>
      </c>
      <c r="C38" s="222"/>
      <c r="D38" s="156">
        <v>43.9373051952184</v>
      </c>
      <c r="E38" s="37">
        <v>5760.3696092413393</v>
      </c>
      <c r="F38" s="37">
        <v>1849.0724467361076</v>
      </c>
      <c r="G38" s="37">
        <v>524.97697743411288</v>
      </c>
      <c r="H38" s="37">
        <v>4980.3332476430069</v>
      </c>
      <c r="I38" s="148">
        <v>0</v>
      </c>
      <c r="J38" s="37">
        <f t="shared" si="2"/>
        <v>13158.689586249784</v>
      </c>
      <c r="K38" s="23"/>
      <c r="L38" s="153"/>
      <c r="M38" s="154"/>
    </row>
    <row r="39" spans="1:13" s="155" customFormat="1" ht="17.100000000000001" customHeight="1" x14ac:dyDescent="0.2">
      <c r="A39" s="157"/>
      <c r="B39" s="220" t="s">
        <v>16</v>
      </c>
      <c r="C39" s="222"/>
      <c r="D39" s="158">
        <v>5477.9375443338286</v>
      </c>
      <c r="E39" s="158">
        <v>7181.6493538682198</v>
      </c>
      <c r="F39" s="158">
        <v>25372.137729696879</v>
      </c>
      <c r="G39" s="158">
        <v>11212.574032989643</v>
      </c>
      <c r="H39" s="158">
        <v>11877.833523785714</v>
      </c>
      <c r="I39" s="158">
        <v>19118.085782047328</v>
      </c>
      <c r="J39" s="149">
        <f t="shared" si="2"/>
        <v>80240.217966721611</v>
      </c>
      <c r="K39" s="149">
        <v>15025.90988790194</v>
      </c>
      <c r="L39" s="153"/>
      <c r="M39" s="154"/>
    </row>
    <row r="40" spans="1:13" s="18" customFormat="1" x14ac:dyDescent="0.2"/>
    <row r="41" spans="1:13" ht="18" customHeight="1" x14ac:dyDescent="0.35">
      <c r="A41" s="18"/>
      <c r="B41" s="31"/>
      <c r="C41" s="31"/>
      <c r="D41" s="203" t="s">
        <v>4</v>
      </c>
      <c r="E41" s="203"/>
      <c r="F41" s="203"/>
      <c r="G41" s="203"/>
      <c r="H41" s="203"/>
      <c r="I41" s="203"/>
      <c r="J41" s="203"/>
      <c r="K41" s="203"/>
      <c r="L41" s="151"/>
    </row>
    <row r="42" spans="1:13" ht="18" customHeight="1" x14ac:dyDescent="0.35">
      <c r="A42" s="18"/>
      <c r="B42" s="31"/>
      <c r="C42" s="151"/>
      <c r="D42" s="203" t="s">
        <v>6</v>
      </c>
      <c r="E42" s="203"/>
      <c r="F42" s="203"/>
      <c r="G42" s="203"/>
      <c r="H42" s="203"/>
      <c r="I42" s="203"/>
      <c r="J42" s="203"/>
      <c r="K42" s="203"/>
      <c r="L42" s="151"/>
    </row>
    <row r="43" spans="1:13" ht="20.100000000000001" customHeight="1" x14ac:dyDescent="0.2">
      <c r="A43" s="18"/>
      <c r="B43" s="246" t="s">
        <v>73</v>
      </c>
      <c r="C43" s="246"/>
      <c r="D43" s="143" t="s">
        <v>7</v>
      </c>
      <c r="E43" s="143" t="s">
        <v>10</v>
      </c>
      <c r="F43" s="143" t="s">
        <v>11</v>
      </c>
      <c r="G43" s="143" t="s">
        <v>12</v>
      </c>
      <c r="H43" s="143" t="s">
        <v>13</v>
      </c>
      <c r="I43" s="143" t="s">
        <v>14</v>
      </c>
      <c r="J43" s="144" t="s">
        <v>22</v>
      </c>
      <c r="K43" s="145" t="s">
        <v>15</v>
      </c>
      <c r="L43" s="152"/>
    </row>
    <row r="44" spans="1:13" s="155" customFormat="1" ht="17.100000000000001" customHeight="1" x14ac:dyDescent="0.2">
      <c r="A44" s="243"/>
      <c r="B44" s="220" t="s">
        <v>7</v>
      </c>
      <c r="C44" s="222"/>
      <c r="D44" s="37">
        <v>1669.0102050065339</v>
      </c>
      <c r="E44" s="37">
        <v>1380.6025719599597</v>
      </c>
      <c r="F44" s="37">
        <v>5352.493180882152</v>
      </c>
      <c r="G44" s="37">
        <v>2284.7899547601646</v>
      </c>
      <c r="H44" s="148">
        <v>0</v>
      </c>
      <c r="I44" s="148">
        <v>0</v>
      </c>
      <c r="J44" s="37">
        <f t="shared" ref="J44:J51" si="3">+SUM(D44:I44)</f>
        <v>10686.89591260881</v>
      </c>
      <c r="K44" s="37">
        <v>4168.5388214596678</v>
      </c>
      <c r="L44" s="153"/>
      <c r="M44" s="154"/>
    </row>
    <row r="45" spans="1:13" s="155" customFormat="1" ht="17.100000000000001" customHeight="1" x14ac:dyDescent="0.2">
      <c r="A45" s="243"/>
      <c r="B45" s="220" t="s">
        <v>10</v>
      </c>
      <c r="C45" s="222"/>
      <c r="D45" s="156">
        <v>505.69839641035975</v>
      </c>
      <c r="E45" s="23"/>
      <c r="F45" s="156">
        <v>3718.4130830740592</v>
      </c>
      <c r="G45" s="156">
        <v>26.923529363740013</v>
      </c>
      <c r="H45" s="37">
        <v>3.3426158797300003</v>
      </c>
      <c r="I45" s="156">
        <v>2039.2516334181507</v>
      </c>
      <c r="J45" s="37">
        <f t="shared" si="3"/>
        <v>6293.6292581460402</v>
      </c>
      <c r="K45" s="37">
        <v>-353.58101006423902</v>
      </c>
      <c r="L45" s="153"/>
      <c r="M45" s="154"/>
    </row>
    <row r="46" spans="1:13" s="155" customFormat="1" ht="17.100000000000001" customHeight="1" x14ac:dyDescent="0.2">
      <c r="A46" s="243"/>
      <c r="B46" s="220" t="s">
        <v>11</v>
      </c>
      <c r="C46" s="222"/>
      <c r="D46" s="156">
        <v>2215.2146665898777</v>
      </c>
      <c r="E46" s="37">
        <v>17.411068011909997</v>
      </c>
      <c r="F46" s="37">
        <v>1773.9267654454075</v>
      </c>
      <c r="G46" s="37">
        <v>1896.0377381924166</v>
      </c>
      <c r="H46" s="37">
        <v>6204.1589108867511</v>
      </c>
      <c r="I46" s="37">
        <v>10894.842019642498</v>
      </c>
      <c r="J46" s="37">
        <f t="shared" si="3"/>
        <v>23001.59116876886</v>
      </c>
      <c r="K46" s="37">
        <v>1728.6198860221346</v>
      </c>
      <c r="L46" s="153"/>
      <c r="M46" s="154"/>
    </row>
    <row r="47" spans="1:13" s="155" customFormat="1" ht="17.100000000000001" customHeight="1" x14ac:dyDescent="0.2">
      <c r="A47" s="243"/>
      <c r="B47" s="220" t="s">
        <v>12</v>
      </c>
      <c r="C47" s="222"/>
      <c r="D47" s="156">
        <v>39.560537988125866</v>
      </c>
      <c r="E47" s="37">
        <v>28.185684554540007</v>
      </c>
      <c r="F47" s="37">
        <v>1204.3755711938668</v>
      </c>
      <c r="G47" s="37">
        <v>1628.6359644747783</v>
      </c>
      <c r="H47" s="37">
        <v>966.5168368277607</v>
      </c>
      <c r="I47" s="37">
        <v>6762.8411266445592</v>
      </c>
      <c r="J47" s="37">
        <f t="shared" si="3"/>
        <v>10630.115721683631</v>
      </c>
      <c r="K47" s="37">
        <v>710.05408854906068</v>
      </c>
      <c r="L47" s="153"/>
      <c r="M47" s="154"/>
    </row>
    <row r="48" spans="1:13" s="155" customFormat="1" ht="17.100000000000001" customHeight="1" x14ac:dyDescent="0.2">
      <c r="A48" s="243"/>
      <c r="B48" s="220" t="s">
        <v>13</v>
      </c>
      <c r="C48" s="222"/>
      <c r="D48" s="148">
        <v>140.64602248106587</v>
      </c>
      <c r="E48" s="37">
        <v>2.6382761716300003</v>
      </c>
      <c r="F48" s="37">
        <v>8251.5621426754897</v>
      </c>
      <c r="G48" s="37">
        <v>3395.8170149572466</v>
      </c>
      <c r="H48" s="37">
        <v>48.822820000000007</v>
      </c>
      <c r="I48" s="37">
        <v>312.23797999999999</v>
      </c>
      <c r="J48" s="37">
        <f t="shared" si="3"/>
        <v>12151.724256285432</v>
      </c>
      <c r="K48" s="37">
        <v>9158.3469063000412</v>
      </c>
      <c r="L48" s="153"/>
      <c r="M48" s="154"/>
    </row>
    <row r="49" spans="1:13" s="155" customFormat="1" ht="17.100000000000001" customHeight="1" x14ac:dyDescent="0.2">
      <c r="A49" s="243"/>
      <c r="B49" s="220" t="s">
        <v>14</v>
      </c>
      <c r="C49" s="222"/>
      <c r="D49" s="156">
        <v>535.28094245875513</v>
      </c>
      <c r="E49" s="37">
        <v>0.20231618508000002</v>
      </c>
      <c r="F49" s="37">
        <v>4330.2388399055235</v>
      </c>
      <c r="G49" s="37">
        <v>1717.4230961680744</v>
      </c>
      <c r="H49" s="148">
        <v>0</v>
      </c>
      <c r="I49" s="148">
        <v>0</v>
      </c>
      <c r="J49" s="37">
        <f t="shared" si="3"/>
        <v>6583.1451947174328</v>
      </c>
      <c r="K49" s="148">
        <v>0</v>
      </c>
      <c r="L49" s="153"/>
      <c r="M49" s="154"/>
    </row>
    <row r="50" spans="1:13" s="155" customFormat="1" ht="17.100000000000001" customHeight="1" x14ac:dyDescent="0.2">
      <c r="A50" s="243"/>
      <c r="B50" s="220" t="s">
        <v>15</v>
      </c>
      <c r="C50" s="222"/>
      <c r="D50" s="156">
        <v>42.115638061676037</v>
      </c>
      <c r="E50" s="37">
        <v>5970.2523221182901</v>
      </c>
      <c r="F50" s="37">
        <v>1871.9881748117248</v>
      </c>
      <c r="G50" s="37">
        <v>546.14475186776883</v>
      </c>
      <c r="H50" s="37">
        <v>4996.1547731424271</v>
      </c>
      <c r="I50" s="148">
        <v>0</v>
      </c>
      <c r="J50" s="37">
        <f t="shared" si="3"/>
        <v>13426.655660001887</v>
      </c>
      <c r="K50" s="23"/>
      <c r="L50" s="153"/>
      <c r="M50" s="154"/>
    </row>
    <row r="51" spans="1:13" s="155" customFormat="1" ht="17.100000000000001" customHeight="1" x14ac:dyDescent="0.2">
      <c r="A51" s="157"/>
      <c r="B51" s="220" t="s">
        <v>16</v>
      </c>
      <c r="C51" s="222"/>
      <c r="D51" s="158">
        <v>5147.5264089963948</v>
      </c>
      <c r="E51" s="158">
        <v>7399.2922390014101</v>
      </c>
      <c r="F51" s="158">
        <v>26502.997757988222</v>
      </c>
      <c r="G51" s="158">
        <v>11495.772049784191</v>
      </c>
      <c r="H51" s="158">
        <v>12218.99595673667</v>
      </c>
      <c r="I51" s="158">
        <v>20009.172759705209</v>
      </c>
      <c r="J51" s="149">
        <f t="shared" si="3"/>
        <v>82773.757172212092</v>
      </c>
      <c r="K51" s="149">
        <v>15411.978692266666</v>
      </c>
      <c r="L51" s="153"/>
      <c r="M51" s="154"/>
    </row>
    <row r="52" spans="1:13" s="135" customFormat="1" ht="21.75" x14ac:dyDescent="0.25">
      <c r="A52" s="3"/>
      <c r="B52" s="5"/>
      <c r="C52" s="5"/>
      <c r="D52" s="3"/>
      <c r="E52" s="3"/>
      <c r="F52" s="3"/>
      <c r="G52" s="3"/>
      <c r="H52" s="3"/>
      <c r="I52" s="3"/>
      <c r="J52" s="3"/>
      <c r="K52" s="3"/>
      <c r="L52" s="3"/>
    </row>
    <row r="53" spans="1:13" ht="18" customHeight="1" x14ac:dyDescent="0.35">
      <c r="A53" s="18"/>
      <c r="B53" s="31"/>
      <c r="C53" s="31"/>
      <c r="D53" s="203" t="s">
        <v>5</v>
      </c>
      <c r="E53" s="203"/>
      <c r="F53" s="203"/>
      <c r="G53" s="203"/>
      <c r="H53" s="203"/>
      <c r="I53" s="203"/>
      <c r="J53" s="203"/>
      <c r="K53" s="203"/>
      <c r="L53" s="151"/>
    </row>
    <row r="54" spans="1:13" ht="18" customHeight="1" x14ac:dyDescent="0.35">
      <c r="A54" s="18"/>
      <c r="B54" s="31"/>
      <c r="C54" s="151"/>
      <c r="D54" s="203" t="s">
        <v>6</v>
      </c>
      <c r="E54" s="203"/>
      <c r="F54" s="203"/>
      <c r="G54" s="203"/>
      <c r="H54" s="203"/>
      <c r="I54" s="203"/>
      <c r="J54" s="203"/>
      <c r="K54" s="203"/>
      <c r="L54" s="151"/>
    </row>
    <row r="55" spans="1:13" ht="20.100000000000001" customHeight="1" x14ac:dyDescent="0.2">
      <c r="A55" s="18"/>
      <c r="B55" s="246" t="s">
        <v>73</v>
      </c>
      <c r="C55" s="246"/>
      <c r="D55" s="143" t="s">
        <v>7</v>
      </c>
      <c r="E55" s="143" t="s">
        <v>10</v>
      </c>
      <c r="F55" s="143" t="s">
        <v>11</v>
      </c>
      <c r="G55" s="143" t="s">
        <v>12</v>
      </c>
      <c r="H55" s="143" t="s">
        <v>13</v>
      </c>
      <c r="I55" s="143" t="s">
        <v>14</v>
      </c>
      <c r="J55" s="144" t="s">
        <v>22</v>
      </c>
      <c r="K55" s="145" t="s">
        <v>15</v>
      </c>
      <c r="L55" s="152"/>
    </row>
    <row r="56" spans="1:13" s="155" customFormat="1" ht="17.100000000000001" customHeight="1" x14ac:dyDescent="0.2">
      <c r="A56" s="243"/>
      <c r="B56" s="220" t="s">
        <v>7</v>
      </c>
      <c r="C56" s="222"/>
      <c r="D56" s="37">
        <v>1665.9357222405595</v>
      </c>
      <c r="E56" s="37">
        <v>1281.8069962061697</v>
      </c>
      <c r="F56" s="37">
        <v>5514.4899961891206</v>
      </c>
      <c r="G56" s="37">
        <v>2361.9297303748167</v>
      </c>
      <c r="H56" s="148">
        <v>0</v>
      </c>
      <c r="I56" s="148">
        <v>0</v>
      </c>
      <c r="J56" s="37">
        <f t="shared" ref="J56:J63" si="4">+SUM(D56:I56)</f>
        <v>10824.162445010666</v>
      </c>
      <c r="K56" s="37">
        <v>4345.4611150412247</v>
      </c>
      <c r="L56" s="153"/>
      <c r="M56" s="154"/>
    </row>
    <row r="57" spans="1:13" s="155" customFormat="1" ht="17.100000000000001" customHeight="1" x14ac:dyDescent="0.2">
      <c r="A57" s="243"/>
      <c r="B57" s="220" t="s">
        <v>10</v>
      </c>
      <c r="C57" s="222"/>
      <c r="D57" s="156">
        <v>612.83023020808844</v>
      </c>
      <c r="E57" s="23"/>
      <c r="F57" s="156">
        <v>3624.2229871448067</v>
      </c>
      <c r="G57" s="156">
        <v>26.557907533825347</v>
      </c>
      <c r="H57" s="37">
        <v>5.0202191963400002</v>
      </c>
      <c r="I57" s="156">
        <v>1949.2958240368264</v>
      </c>
      <c r="J57" s="37">
        <f t="shared" si="4"/>
        <v>6217.927168119887</v>
      </c>
      <c r="K57" s="37">
        <v>-344.7834494189467</v>
      </c>
      <c r="L57" s="153"/>
      <c r="M57" s="154"/>
    </row>
    <row r="58" spans="1:13" s="155" customFormat="1" ht="17.100000000000001" customHeight="1" x14ac:dyDescent="0.2">
      <c r="A58" s="243"/>
      <c r="B58" s="220" t="s">
        <v>11</v>
      </c>
      <c r="C58" s="222"/>
      <c r="D58" s="156">
        <v>2263.6309334713292</v>
      </c>
      <c r="E58" s="37">
        <v>27.903199869493797</v>
      </c>
      <c r="F58" s="37">
        <v>2007.6665133882243</v>
      </c>
      <c r="G58" s="37">
        <v>1960.6597166430768</v>
      </c>
      <c r="H58" s="37">
        <v>6110.1666067828601</v>
      </c>
      <c r="I58" s="37">
        <v>11326.050620482911</v>
      </c>
      <c r="J58" s="37">
        <f t="shared" si="4"/>
        <v>23696.077590637895</v>
      </c>
      <c r="K58" s="37">
        <v>1905.7069911232475</v>
      </c>
      <c r="L58" s="153"/>
      <c r="M58" s="154"/>
    </row>
    <row r="59" spans="1:13" s="155" customFormat="1" ht="17.100000000000001" customHeight="1" x14ac:dyDescent="0.2">
      <c r="A59" s="243"/>
      <c r="B59" s="220" t="s">
        <v>12</v>
      </c>
      <c r="C59" s="222"/>
      <c r="D59" s="156">
        <v>37.309109612425956</v>
      </c>
      <c r="E59" s="37">
        <v>33.501025620860005</v>
      </c>
      <c r="F59" s="37">
        <v>1205.9739572093347</v>
      </c>
      <c r="G59" s="37">
        <v>1679.6133578969884</v>
      </c>
      <c r="H59" s="37">
        <v>976.22375164795585</v>
      </c>
      <c r="I59" s="37">
        <v>6974.269660585247</v>
      </c>
      <c r="J59" s="37">
        <f t="shared" si="4"/>
        <v>10906.890862572813</v>
      </c>
      <c r="K59" s="37">
        <v>715.78980842960834</v>
      </c>
      <c r="L59" s="153"/>
      <c r="M59" s="154"/>
    </row>
    <row r="60" spans="1:13" s="155" customFormat="1" ht="17.100000000000001" customHeight="1" x14ac:dyDescent="0.2">
      <c r="A60" s="243"/>
      <c r="B60" s="220" t="s">
        <v>13</v>
      </c>
      <c r="C60" s="222"/>
      <c r="D60" s="148">
        <v>149.03542366714339</v>
      </c>
      <c r="E60" s="37">
        <v>2.8434740681400004</v>
      </c>
      <c r="F60" s="37">
        <v>8260.4245178780166</v>
      </c>
      <c r="G60" s="37">
        <v>3461.6444123788197</v>
      </c>
      <c r="H60" s="37">
        <v>47.088754999999999</v>
      </c>
      <c r="I60" s="37">
        <v>309.54840200000001</v>
      </c>
      <c r="J60" s="37">
        <f t="shared" si="4"/>
        <v>12230.584984992121</v>
      </c>
      <c r="K60" s="37">
        <v>9616.1900634940594</v>
      </c>
      <c r="L60" s="153"/>
      <c r="M60" s="154"/>
    </row>
    <row r="61" spans="1:13" s="155" customFormat="1" ht="17.100000000000001" customHeight="1" x14ac:dyDescent="0.2">
      <c r="A61" s="243"/>
      <c r="B61" s="220" t="s">
        <v>14</v>
      </c>
      <c r="C61" s="222"/>
      <c r="D61" s="156">
        <v>534.98181126480608</v>
      </c>
      <c r="E61" s="37">
        <v>0.22973551247000001</v>
      </c>
      <c r="F61" s="37">
        <v>4421.2224352948751</v>
      </c>
      <c r="G61" s="37">
        <v>1822.1604893868789</v>
      </c>
      <c r="H61" s="148">
        <v>0</v>
      </c>
      <c r="I61" s="148">
        <v>0</v>
      </c>
      <c r="J61" s="37">
        <f t="shared" si="4"/>
        <v>6778.5944714590305</v>
      </c>
      <c r="K61" s="148">
        <v>0</v>
      </c>
      <c r="L61" s="153"/>
      <c r="M61" s="154"/>
    </row>
    <row r="62" spans="1:13" s="155" customFormat="1" ht="17.100000000000001" customHeight="1" x14ac:dyDescent="0.2">
      <c r="A62" s="243"/>
      <c r="B62" s="220" t="s">
        <v>15</v>
      </c>
      <c r="C62" s="222"/>
      <c r="D62" s="156">
        <v>41.705867443368803</v>
      </c>
      <c r="E62" s="37">
        <v>6082.1533500933601</v>
      </c>
      <c r="F62" s="37">
        <v>1963.7003988010229</v>
      </c>
      <c r="G62" s="37">
        <v>565.58576794159887</v>
      </c>
      <c r="H62" s="37">
        <v>5167.4024504026183</v>
      </c>
      <c r="I62" s="148">
        <v>0</v>
      </c>
      <c r="J62" s="37">
        <f t="shared" si="4"/>
        <v>13820.547834681969</v>
      </c>
      <c r="K62" s="23"/>
      <c r="L62" s="153"/>
      <c r="M62" s="154"/>
    </row>
    <row r="63" spans="1:13" s="155" customFormat="1" ht="17.100000000000001" customHeight="1" x14ac:dyDescent="0.2">
      <c r="A63" s="157"/>
      <c r="B63" s="220" t="s">
        <v>16</v>
      </c>
      <c r="C63" s="222"/>
      <c r="D63" s="158">
        <v>5305.4290979077205</v>
      </c>
      <c r="E63" s="158">
        <v>7428.4377813704923</v>
      </c>
      <c r="F63" s="158">
        <v>26997.700805905399</v>
      </c>
      <c r="G63" s="158">
        <v>11878.151382156007</v>
      </c>
      <c r="H63" s="158">
        <v>12305.901783029774</v>
      </c>
      <c r="I63" s="158">
        <v>20559.164507104982</v>
      </c>
      <c r="J63" s="149">
        <f t="shared" si="4"/>
        <v>84474.785357474379</v>
      </c>
      <c r="K63" s="149">
        <v>16238.364528669194</v>
      </c>
      <c r="L63" s="153"/>
      <c r="M63" s="154"/>
    </row>
    <row r="64" spans="1:13" s="18" customFormat="1" x14ac:dyDescent="0.2"/>
  </sheetData>
  <sheetProtection sheet="1" formatColumns="0" formatRows="0"/>
  <mergeCells count="60">
    <mergeCell ref="B63:C63"/>
    <mergeCell ref="A56:A62"/>
    <mergeCell ref="B56:C56"/>
    <mergeCell ref="B57:C57"/>
    <mergeCell ref="B58:C58"/>
    <mergeCell ref="B59:C59"/>
    <mergeCell ref="B60:C60"/>
    <mergeCell ref="B61:C61"/>
    <mergeCell ref="B62:C62"/>
    <mergeCell ref="B55:C55"/>
    <mergeCell ref="B39:C39"/>
    <mergeCell ref="D41:K41"/>
    <mergeCell ref="D42:K42"/>
    <mergeCell ref="B43:C43"/>
    <mergeCell ref="B49:C49"/>
    <mergeCell ref="B50:C50"/>
    <mergeCell ref="B51:C51"/>
    <mergeCell ref="D53:K53"/>
    <mergeCell ref="D54:K54"/>
    <mergeCell ref="A44:A50"/>
    <mergeCell ref="B44:C44"/>
    <mergeCell ref="B45:C45"/>
    <mergeCell ref="B46:C46"/>
    <mergeCell ref="B47:C47"/>
    <mergeCell ref="B48:C48"/>
    <mergeCell ref="B31:C31"/>
    <mergeCell ref="A32:A38"/>
    <mergeCell ref="B32:C32"/>
    <mergeCell ref="B33:C33"/>
    <mergeCell ref="B34:C34"/>
    <mergeCell ref="B35:C35"/>
    <mergeCell ref="B36:C36"/>
    <mergeCell ref="B37:C37"/>
    <mergeCell ref="B38:C38"/>
    <mergeCell ref="D30:K30"/>
    <mergeCell ref="B14:C14"/>
    <mergeCell ref="B15:C15"/>
    <mergeCell ref="D17:K17"/>
    <mergeCell ref="D18:K18"/>
    <mergeCell ref="B19:C19"/>
    <mergeCell ref="B24:C24"/>
    <mergeCell ref="B25:C25"/>
    <mergeCell ref="B26:C26"/>
    <mergeCell ref="B27:C27"/>
    <mergeCell ref="D29:K29"/>
    <mergeCell ref="A20:A26"/>
    <mergeCell ref="B20:C20"/>
    <mergeCell ref="B21:C21"/>
    <mergeCell ref="B22:C22"/>
    <mergeCell ref="B23:C23"/>
    <mergeCell ref="D5:K5"/>
    <mergeCell ref="D6:K6"/>
    <mergeCell ref="B7:C7"/>
    <mergeCell ref="A8:A14"/>
    <mergeCell ref="B8:C8"/>
    <mergeCell ref="B9:C9"/>
    <mergeCell ref="B10:C10"/>
    <mergeCell ref="B11:C11"/>
    <mergeCell ref="B12:C12"/>
    <mergeCell ref="B13:C13"/>
  </mergeCells>
  <conditionalFormatting sqref="D5:K15">
    <cfRule type="cellIs" dxfId="443" priority="46" operator="between">
      <formula>0.00111</formula>
      <formula>0.049</formula>
    </cfRule>
    <cfRule type="cellIs" dxfId="442" priority="47" operator="between">
      <formula>-0.049999999999999</formula>
      <formula>-0.0000000000000001</formula>
    </cfRule>
    <cfRule type="cellIs" dxfId="441" priority="48" stopIfTrue="1" operator="equal">
      <formula>0</formula>
    </cfRule>
  </conditionalFormatting>
  <conditionalFormatting sqref="D17:K19">
    <cfRule type="cellIs" dxfId="440" priority="34" operator="between">
      <formula>-0.049</formula>
      <formula>-0.000001</formula>
    </cfRule>
    <cfRule type="cellIs" dxfId="439" priority="35" stopIfTrue="1" operator="equal">
      <formula>0</formula>
    </cfRule>
  </conditionalFormatting>
  <conditionalFormatting sqref="D17:K27">
    <cfRule type="cellIs" dxfId="438" priority="19" operator="between">
      <formula>0.00111</formula>
      <formula>0.049</formula>
    </cfRule>
  </conditionalFormatting>
  <conditionalFormatting sqref="D20:K27">
    <cfRule type="cellIs" dxfId="437" priority="20" operator="between">
      <formula>-0.049999999999999</formula>
      <formula>-0.0000000000000001</formula>
    </cfRule>
    <cfRule type="cellIs" dxfId="436" priority="21" stopIfTrue="1" operator="equal">
      <formula>0</formula>
    </cfRule>
  </conditionalFormatting>
  <conditionalFormatting sqref="D29:K31">
    <cfRule type="cellIs" dxfId="435" priority="32" operator="between">
      <formula>-0.049</formula>
      <formula>-0.000001</formula>
    </cfRule>
    <cfRule type="cellIs" dxfId="434" priority="33" stopIfTrue="1" operator="equal">
      <formula>0</formula>
    </cfRule>
  </conditionalFormatting>
  <conditionalFormatting sqref="D29:K39">
    <cfRule type="cellIs" dxfId="433" priority="16" operator="between">
      <formula>0.00111</formula>
      <formula>0.049</formula>
    </cfRule>
  </conditionalFormatting>
  <conditionalFormatting sqref="D32:K39">
    <cfRule type="cellIs" dxfId="432" priority="17" operator="between">
      <formula>-0.049999999999999</formula>
      <formula>-0.0000000000000001</formula>
    </cfRule>
    <cfRule type="cellIs" dxfId="431" priority="18" stopIfTrue="1" operator="equal">
      <formula>0</formula>
    </cfRule>
  </conditionalFormatting>
  <conditionalFormatting sqref="D41:K43">
    <cfRule type="cellIs" dxfId="430" priority="30" operator="between">
      <formula>-0.049</formula>
      <formula>-0.000001</formula>
    </cfRule>
    <cfRule type="cellIs" dxfId="429" priority="31" stopIfTrue="1" operator="equal">
      <formula>0</formula>
    </cfRule>
  </conditionalFormatting>
  <conditionalFormatting sqref="D41:K51">
    <cfRule type="cellIs" dxfId="428" priority="13" operator="between">
      <formula>0.00111</formula>
      <formula>0.049</formula>
    </cfRule>
  </conditionalFormatting>
  <conditionalFormatting sqref="D44:K51">
    <cfRule type="cellIs" dxfId="427" priority="14" operator="between">
      <formula>-0.049999999999999</formula>
      <formula>-0.0000000000000001</formula>
    </cfRule>
    <cfRule type="cellIs" dxfId="426" priority="15" stopIfTrue="1" operator="equal">
      <formula>0</formula>
    </cfRule>
  </conditionalFormatting>
  <conditionalFormatting sqref="D53:K55">
    <cfRule type="cellIs" dxfId="425" priority="22" operator="between">
      <formula>-0.049</formula>
      <formula>-0.000001</formula>
    </cfRule>
    <cfRule type="cellIs" dxfId="424" priority="23" stopIfTrue="1" operator="equal">
      <formula>0</formula>
    </cfRule>
  </conditionalFormatting>
  <conditionalFormatting sqref="D53:K63">
    <cfRule type="cellIs" dxfId="423" priority="10" operator="between">
      <formula>0.00111</formula>
      <formula>0.049</formula>
    </cfRule>
  </conditionalFormatting>
  <conditionalFormatting sqref="D56:K63">
    <cfRule type="cellIs" dxfId="422" priority="11" operator="between">
      <formula>-0.049999999999999</formula>
      <formula>-0.0000000000000001</formula>
    </cfRule>
    <cfRule type="cellIs" dxfId="421" priority="12" stopIfTrue="1" operator="equal">
      <formula>0</formula>
    </cfRule>
  </conditionalFormatting>
  <conditionalFormatting sqref="L8:L15">
    <cfRule type="cellIs" dxfId="420" priority="49" operator="equal">
      <formula>0</formula>
    </cfRule>
    <cfRule type="cellIs" dxfId="419" priority="50" operator="between">
      <formula>0.0000000000000000001</formula>
      <formula>0.0499999999999999</formula>
    </cfRule>
  </conditionalFormatting>
  <conditionalFormatting sqref="L20:L27">
    <cfRule type="cellIs" dxfId="418" priority="44" operator="equal">
      <formula>0</formula>
    </cfRule>
    <cfRule type="cellIs" dxfId="417" priority="45" operator="between">
      <formula>0.0000000000000000001</formula>
      <formula>0.0499999999999999</formula>
    </cfRule>
  </conditionalFormatting>
  <conditionalFormatting sqref="L32:L39 L44:L51">
    <cfRule type="cellIs" dxfId="416" priority="42" operator="equal">
      <formula>0</formula>
    </cfRule>
    <cfRule type="cellIs" dxfId="415" priority="43" operator="between">
      <formula>0.0000000000000000001</formula>
      <formula>0.0499999999999999</formula>
    </cfRule>
  </conditionalFormatting>
  <conditionalFormatting sqref="L56:L63">
    <cfRule type="cellIs" dxfId="414" priority="40" operator="equal">
      <formula>0</formula>
    </cfRule>
    <cfRule type="cellIs" dxfId="413" priority="41" operator="between">
      <formula>0.0000000000000000001</formula>
      <formula>0.0499999999999999</formula>
    </cfRule>
  </conditionalFormatting>
  <printOptions horizontalCentered="1"/>
  <pageMargins left="0.25" right="0.25" top="0.5" bottom="0.25" header="0.31496062992126" footer="0.25"/>
  <pageSetup paperSize="9" scale="58" orientation="portrait" r:id="rId1"/>
  <headerFooter>
    <oddFooter>&amp;R&amp;"Calibri,Regular"&amp;K000000Page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02F591-84C3-430B-8B3F-CCC17A345693}">
  <sheetPr>
    <tabColor theme="4" tint="-0.249977111117893"/>
    <pageSetUpPr fitToPage="1"/>
  </sheetPr>
  <dimension ref="A1:M76"/>
  <sheetViews>
    <sheetView showGridLines="0" workbookViewId="0"/>
  </sheetViews>
  <sheetFormatPr defaultColWidth="9.125" defaultRowHeight="15" x14ac:dyDescent="0.2"/>
  <cols>
    <col min="1" max="1" width="4.625" style="59" bestFit="1" customWidth="1"/>
    <col min="2" max="2" width="2.125" style="59" customWidth="1"/>
    <col min="3" max="3" width="25.125" style="59" customWidth="1"/>
    <col min="4" max="11" width="15.875" style="59" customWidth="1"/>
    <col min="12" max="12" width="3.125" style="18" customWidth="1"/>
    <col min="13" max="16384" width="9.125" style="59"/>
  </cols>
  <sheetData>
    <row r="1" spans="1:13" s="135" customFormat="1" ht="21.75" x14ac:dyDescent="0.4">
      <c r="A1" s="159"/>
      <c r="B1" s="2"/>
      <c r="C1" s="160"/>
      <c r="D1" s="159"/>
      <c r="E1" s="159"/>
      <c r="F1" s="159"/>
      <c r="G1" s="159"/>
      <c r="H1" s="159"/>
      <c r="I1" s="159"/>
      <c r="J1" s="159"/>
      <c r="K1" s="161"/>
      <c r="L1" s="3"/>
    </row>
    <row r="2" spans="1:13" s="135" customFormat="1" ht="21.75" x14ac:dyDescent="0.25">
      <c r="A2" s="162"/>
      <c r="B2" s="163"/>
      <c r="C2" s="164"/>
      <c r="D2" s="159"/>
      <c r="E2" s="159"/>
      <c r="F2" s="159"/>
      <c r="G2" s="159"/>
      <c r="H2" s="159"/>
      <c r="I2" s="159"/>
      <c r="J2" s="159"/>
      <c r="K2" s="159"/>
      <c r="L2" s="3"/>
    </row>
    <row r="3" spans="1:13" s="135" customFormat="1" ht="21.75" x14ac:dyDescent="0.4">
      <c r="A3" s="165" t="s">
        <v>75</v>
      </c>
      <c r="B3" s="163" t="s">
        <v>28</v>
      </c>
      <c r="C3" s="164"/>
      <c r="D3" s="159"/>
      <c r="E3" s="159"/>
      <c r="F3" s="159"/>
      <c r="G3" s="159"/>
      <c r="H3" s="159"/>
      <c r="I3" s="159"/>
      <c r="J3" s="159"/>
      <c r="K3" s="159"/>
      <c r="L3" s="3"/>
    </row>
    <row r="4" spans="1:13" s="135" customFormat="1" ht="21.75" x14ac:dyDescent="0.25">
      <c r="A4" s="162"/>
      <c r="B4" s="163"/>
      <c r="C4" s="164"/>
      <c r="D4" s="159"/>
      <c r="E4" s="159"/>
      <c r="F4" s="159"/>
      <c r="G4" s="159"/>
      <c r="H4" s="159"/>
      <c r="I4" s="159"/>
      <c r="J4" s="159"/>
      <c r="K4" s="159"/>
      <c r="L4" s="3"/>
    </row>
    <row r="5" spans="1:13" ht="18" customHeight="1" x14ac:dyDescent="0.35">
      <c r="A5" s="18"/>
      <c r="B5" s="31"/>
      <c r="C5" s="31"/>
      <c r="D5" s="203" t="s">
        <v>1</v>
      </c>
      <c r="E5" s="203"/>
      <c r="F5" s="203"/>
      <c r="G5" s="203"/>
      <c r="H5" s="203"/>
      <c r="I5" s="203"/>
      <c r="J5" s="203"/>
      <c r="K5" s="203"/>
    </row>
    <row r="6" spans="1:13" ht="18" customHeight="1" x14ac:dyDescent="0.35">
      <c r="A6" s="18"/>
      <c r="B6" s="31"/>
      <c r="C6" s="151"/>
      <c r="D6" s="203" t="s">
        <v>6</v>
      </c>
      <c r="E6" s="203"/>
      <c r="F6" s="203"/>
      <c r="G6" s="203"/>
      <c r="H6" s="203"/>
      <c r="I6" s="203"/>
      <c r="J6" s="203"/>
      <c r="K6" s="203"/>
    </row>
    <row r="7" spans="1:13" ht="20.100000000000001" customHeight="1" x14ac:dyDescent="0.2">
      <c r="A7" s="18"/>
      <c r="B7" s="246" t="s">
        <v>73</v>
      </c>
      <c r="C7" s="246"/>
      <c r="D7" s="143" t="s">
        <v>7</v>
      </c>
      <c r="E7" s="143" t="s">
        <v>10</v>
      </c>
      <c r="F7" s="143" t="s">
        <v>11</v>
      </c>
      <c r="G7" s="143" t="s">
        <v>12</v>
      </c>
      <c r="H7" s="143" t="s">
        <v>13</v>
      </c>
      <c r="I7" s="143" t="s">
        <v>14</v>
      </c>
      <c r="J7" s="144" t="s">
        <v>22</v>
      </c>
      <c r="K7" s="145" t="s">
        <v>15</v>
      </c>
      <c r="M7" s="166"/>
    </row>
    <row r="8" spans="1:13" s="155" customFormat="1" ht="17.100000000000001" customHeight="1" x14ac:dyDescent="0.2">
      <c r="A8" s="243"/>
      <c r="B8" s="220" t="s">
        <v>7</v>
      </c>
      <c r="C8" s="222"/>
      <c r="D8" s="37">
        <v>1721.0898405538715</v>
      </c>
      <c r="E8" s="37">
        <v>826.85450439605791</v>
      </c>
      <c r="F8" s="37">
        <v>2364.6393120283074</v>
      </c>
      <c r="G8" s="37">
        <v>36.96332270311288</v>
      </c>
      <c r="H8" s="37">
        <v>127.67433257728696</v>
      </c>
      <c r="I8" s="37">
        <v>545.06481114049643</v>
      </c>
      <c r="J8" s="37">
        <f t="shared" ref="J8:J15" si="0">+SUM(D8:I8)</f>
        <v>5622.2861233991325</v>
      </c>
      <c r="K8" s="37">
        <v>43.702483849083904</v>
      </c>
      <c r="L8" s="15"/>
      <c r="M8" s="167"/>
    </row>
    <row r="9" spans="1:13" s="155" customFormat="1" ht="17.100000000000001" customHeight="1" x14ac:dyDescent="0.2">
      <c r="A9" s="243"/>
      <c r="B9" s="220" t="s">
        <v>10</v>
      </c>
      <c r="C9" s="222"/>
      <c r="D9" s="37">
        <v>1412.6729230895401</v>
      </c>
      <c r="E9" s="168"/>
      <c r="F9" s="37">
        <v>44.059345863021221</v>
      </c>
      <c r="G9" s="37">
        <v>31.304348690659996</v>
      </c>
      <c r="H9" s="37">
        <v>3.8090576138000003</v>
      </c>
      <c r="I9" s="37">
        <v>0.23532426389</v>
      </c>
      <c r="J9" s="37">
        <f t="shared" si="0"/>
        <v>1492.0809995209113</v>
      </c>
      <c r="K9" s="37">
        <v>5171.4928001975204</v>
      </c>
      <c r="L9" s="15"/>
      <c r="M9" s="167"/>
    </row>
    <row r="10" spans="1:13" s="155" customFormat="1" ht="17.100000000000001" customHeight="1" x14ac:dyDescent="0.2">
      <c r="A10" s="243"/>
      <c r="B10" s="220" t="s">
        <v>11</v>
      </c>
      <c r="C10" s="222"/>
      <c r="D10" s="37">
        <v>5053.5094914925721</v>
      </c>
      <c r="E10" s="37">
        <v>3540.9384259330213</v>
      </c>
      <c r="F10" s="37">
        <v>1313.7319048239117</v>
      </c>
      <c r="G10" s="37">
        <v>1226.9614834137667</v>
      </c>
      <c r="H10" s="37">
        <v>7637.3735945622193</v>
      </c>
      <c r="I10" s="37">
        <v>3777.8386420182724</v>
      </c>
      <c r="J10" s="37">
        <f t="shared" si="0"/>
        <v>22550.353542243764</v>
      </c>
      <c r="K10" s="37">
        <v>1816.7421943856102</v>
      </c>
      <c r="L10" s="15"/>
      <c r="M10" s="167"/>
    </row>
    <row r="11" spans="1:13" s="155" customFormat="1" ht="17.100000000000001" customHeight="1" x14ac:dyDescent="0.2">
      <c r="A11" s="243"/>
      <c r="B11" s="220" t="s">
        <v>12</v>
      </c>
      <c r="C11" s="222"/>
      <c r="D11" s="37">
        <v>1994.5664021471819</v>
      </c>
      <c r="E11" s="37">
        <v>29.149910095275093</v>
      </c>
      <c r="F11" s="37">
        <v>1835.4969582285357</v>
      </c>
      <c r="G11" s="37">
        <v>1572.7269693056774</v>
      </c>
      <c r="H11" s="37">
        <v>3182.2720058407103</v>
      </c>
      <c r="I11" s="37">
        <v>1677.0011000340335</v>
      </c>
      <c r="J11" s="37">
        <f t="shared" si="0"/>
        <v>10291.213345651413</v>
      </c>
      <c r="K11" s="37">
        <v>457.45114180133163</v>
      </c>
      <c r="L11" s="15"/>
      <c r="M11" s="167"/>
    </row>
    <row r="12" spans="1:13" s="155" customFormat="1" ht="17.100000000000001" customHeight="1" x14ac:dyDescent="0.2">
      <c r="A12" s="243"/>
      <c r="B12" s="220" t="s">
        <v>13</v>
      </c>
      <c r="C12" s="222"/>
      <c r="D12" s="148">
        <v>0</v>
      </c>
      <c r="E12" s="37">
        <v>2.40917016057</v>
      </c>
      <c r="F12" s="37">
        <v>5650.2897067947633</v>
      </c>
      <c r="G12" s="37">
        <v>936.16569940190584</v>
      </c>
      <c r="H12" s="37">
        <v>51.43383</v>
      </c>
      <c r="I12" s="148">
        <v>0</v>
      </c>
      <c r="J12" s="37">
        <f t="shared" si="0"/>
        <v>6640.2984063572394</v>
      </c>
      <c r="K12" s="37">
        <v>4787.6675244221215</v>
      </c>
      <c r="L12" s="15"/>
      <c r="M12" s="169"/>
    </row>
    <row r="13" spans="1:13" s="155" customFormat="1" ht="17.100000000000001" customHeight="1" x14ac:dyDescent="0.2">
      <c r="A13" s="243"/>
      <c r="B13" s="220" t="s">
        <v>14</v>
      </c>
      <c r="C13" s="222"/>
      <c r="D13" s="148">
        <v>0</v>
      </c>
      <c r="E13" s="37">
        <v>1862.2881401064169</v>
      </c>
      <c r="F13" s="37">
        <v>9800.7730512961643</v>
      </c>
      <c r="G13" s="37">
        <v>6273.0471475242311</v>
      </c>
      <c r="H13" s="37">
        <v>303.50396380000001</v>
      </c>
      <c r="I13" s="148">
        <v>0</v>
      </c>
      <c r="J13" s="37">
        <f t="shared" si="0"/>
        <v>18239.612302726815</v>
      </c>
      <c r="K13" s="148">
        <v>0</v>
      </c>
      <c r="L13" s="15"/>
      <c r="M13" s="167"/>
    </row>
    <row r="14" spans="1:13" s="155" customFormat="1" ht="17.100000000000001" customHeight="1" x14ac:dyDescent="0.2">
      <c r="A14" s="243"/>
      <c r="B14" s="220" t="s">
        <v>15</v>
      </c>
      <c r="C14" s="222"/>
      <c r="D14" s="37">
        <v>3894.046981181888</v>
      </c>
      <c r="E14" s="37">
        <v>227.85743522503876</v>
      </c>
      <c r="F14" s="37">
        <v>1640.6434844090631</v>
      </c>
      <c r="G14" s="37">
        <v>716.03622113268534</v>
      </c>
      <c r="H14" s="37">
        <v>8603.6407883505344</v>
      </c>
      <c r="I14" s="148">
        <v>0</v>
      </c>
      <c r="J14" s="37">
        <f t="shared" si="0"/>
        <v>15082.22491029921</v>
      </c>
      <c r="K14" s="168"/>
      <c r="L14" s="15"/>
      <c r="M14" s="167"/>
    </row>
    <row r="15" spans="1:13" s="155" customFormat="1" ht="17.100000000000001" customHeight="1" x14ac:dyDescent="0.2">
      <c r="A15" s="170"/>
      <c r="B15" s="220" t="s">
        <v>16</v>
      </c>
      <c r="C15" s="222"/>
      <c r="D15" s="149">
        <v>14075.885638465053</v>
      </c>
      <c r="E15" s="149">
        <v>6489.4975859163796</v>
      </c>
      <c r="F15" s="149">
        <v>22649.63376344377</v>
      </c>
      <c r="G15" s="149">
        <v>10793.205192172041</v>
      </c>
      <c r="H15" s="149">
        <v>19909.707572744548</v>
      </c>
      <c r="I15" s="149">
        <v>6000.1398774566924</v>
      </c>
      <c r="J15" s="149">
        <f t="shared" si="0"/>
        <v>79918.069630198486</v>
      </c>
      <c r="K15" s="149">
        <v>12277.056144655668</v>
      </c>
      <c r="L15" s="15"/>
      <c r="M15" s="171"/>
    </row>
    <row r="16" spans="1:13" s="155" customFormat="1" ht="17.100000000000001" customHeight="1" x14ac:dyDescent="0.2">
      <c r="A16" s="170"/>
      <c r="B16" s="38"/>
      <c r="C16" s="38"/>
      <c r="D16" s="172"/>
      <c r="E16" s="172"/>
      <c r="F16" s="172"/>
      <c r="G16" s="172"/>
      <c r="H16" s="172"/>
      <c r="I16" s="172"/>
      <c r="J16" s="172"/>
      <c r="K16" s="172"/>
      <c r="L16" s="15"/>
      <c r="M16" s="171"/>
    </row>
    <row r="17" spans="1:13" s="28" customFormat="1" ht="18" customHeight="1" x14ac:dyDescent="0.35">
      <c r="A17" s="18"/>
      <c r="B17" s="31"/>
      <c r="C17" s="31"/>
      <c r="D17" s="203" t="s">
        <v>2</v>
      </c>
      <c r="E17" s="203"/>
      <c r="F17" s="203"/>
      <c r="G17" s="203"/>
      <c r="H17" s="203"/>
      <c r="I17" s="203"/>
      <c r="J17" s="203"/>
      <c r="K17" s="203"/>
      <c r="M17" s="173"/>
    </row>
    <row r="18" spans="1:13" s="102" customFormat="1" ht="18" customHeight="1" x14ac:dyDescent="0.35">
      <c r="A18" s="18"/>
      <c r="B18" s="31"/>
      <c r="C18" s="151"/>
      <c r="D18" s="203" t="s">
        <v>6</v>
      </c>
      <c r="E18" s="203"/>
      <c r="F18" s="203"/>
      <c r="G18" s="203"/>
      <c r="H18" s="203"/>
      <c r="I18" s="203"/>
      <c r="J18" s="203"/>
      <c r="K18" s="203"/>
      <c r="L18" s="48"/>
    </row>
    <row r="19" spans="1:13" s="102" customFormat="1" ht="20.100000000000001" customHeight="1" x14ac:dyDescent="0.2">
      <c r="A19" s="18"/>
      <c r="B19" s="246" t="s">
        <v>73</v>
      </c>
      <c r="C19" s="246"/>
      <c r="D19" s="143" t="s">
        <v>7</v>
      </c>
      <c r="E19" s="143" t="s">
        <v>10</v>
      </c>
      <c r="F19" s="143" t="s">
        <v>11</v>
      </c>
      <c r="G19" s="143" t="s">
        <v>12</v>
      </c>
      <c r="H19" s="143" t="s">
        <v>13</v>
      </c>
      <c r="I19" s="143" t="s">
        <v>14</v>
      </c>
      <c r="J19" s="144" t="s">
        <v>22</v>
      </c>
      <c r="K19" s="145" t="s">
        <v>15</v>
      </c>
      <c r="L19" s="48"/>
    </row>
    <row r="20" spans="1:13" ht="17.100000000000001" customHeight="1" x14ac:dyDescent="0.2">
      <c r="A20" s="243"/>
      <c r="B20" s="220" t="s">
        <v>7</v>
      </c>
      <c r="C20" s="222"/>
      <c r="D20" s="37">
        <v>1741.780452192243</v>
      </c>
      <c r="E20" s="37">
        <v>1020.6910001705019</v>
      </c>
      <c r="F20" s="37">
        <v>2207.436656781354</v>
      </c>
      <c r="G20" s="37">
        <v>36.072761182576023</v>
      </c>
      <c r="H20" s="37">
        <v>138.60847856373042</v>
      </c>
      <c r="I20" s="37">
        <v>539.63658142127497</v>
      </c>
      <c r="J20" s="37">
        <f t="shared" ref="J20:J27" si="1">+SUM(D20:I20)</f>
        <v>5684.2259303116798</v>
      </c>
      <c r="K20" s="37">
        <v>43.84524838865881</v>
      </c>
      <c r="L20" s="48"/>
      <c r="M20" s="48"/>
    </row>
    <row r="21" spans="1:13" s="102" customFormat="1" ht="17.100000000000001" customHeight="1" x14ac:dyDescent="0.2">
      <c r="A21" s="243"/>
      <c r="B21" s="220" t="s">
        <v>10</v>
      </c>
      <c r="C21" s="222"/>
      <c r="D21" s="37">
        <v>1394.19868103158</v>
      </c>
      <c r="E21" s="168"/>
      <c r="F21" s="37">
        <v>17.723686598133757</v>
      </c>
      <c r="G21" s="37">
        <v>30.284578075550005</v>
      </c>
      <c r="H21" s="37">
        <v>3.5911020540000007</v>
      </c>
      <c r="I21" s="37">
        <v>0.29167336823000001</v>
      </c>
      <c r="J21" s="37">
        <f t="shared" si="1"/>
        <v>1446.0897211274937</v>
      </c>
      <c r="K21" s="37">
        <v>5148.4273428772494</v>
      </c>
      <c r="L21" s="48"/>
    </row>
    <row r="22" spans="1:13" s="102" customFormat="1" ht="17.100000000000001" customHeight="1" x14ac:dyDescent="0.2">
      <c r="A22" s="243"/>
      <c r="B22" s="220" t="s">
        <v>11</v>
      </c>
      <c r="C22" s="222"/>
      <c r="D22" s="37">
        <v>5168.5381453009386</v>
      </c>
      <c r="E22" s="37">
        <v>3246.6920224059172</v>
      </c>
      <c r="F22" s="37">
        <v>1434.4409234589932</v>
      </c>
      <c r="G22" s="37">
        <v>1225.716645260793</v>
      </c>
      <c r="H22" s="37">
        <v>7765.6098325460389</v>
      </c>
      <c r="I22" s="37">
        <v>3893.4892843764405</v>
      </c>
      <c r="J22" s="37">
        <f t="shared" si="1"/>
        <v>22734.486853349117</v>
      </c>
      <c r="K22" s="37">
        <v>1860.4436741409709</v>
      </c>
      <c r="L22" s="48"/>
    </row>
    <row r="23" spans="1:13" s="102" customFormat="1" ht="17.100000000000001" customHeight="1" x14ac:dyDescent="0.2">
      <c r="A23" s="243"/>
      <c r="B23" s="220" t="s">
        <v>12</v>
      </c>
      <c r="C23" s="222"/>
      <c r="D23" s="37">
        <v>2115.9275188255538</v>
      </c>
      <c r="E23" s="37">
        <v>28.040465116410164</v>
      </c>
      <c r="F23" s="37">
        <v>1791.5659316320764</v>
      </c>
      <c r="G23" s="37">
        <v>1599.5217664351774</v>
      </c>
      <c r="H23" s="37">
        <v>3309.3041091338628</v>
      </c>
      <c r="I23" s="37">
        <v>1653.0608362123296</v>
      </c>
      <c r="J23" s="37">
        <f t="shared" si="1"/>
        <v>10497.42062735541</v>
      </c>
      <c r="K23" s="37">
        <v>499.91715861012148</v>
      </c>
      <c r="L23" s="48"/>
    </row>
    <row r="24" spans="1:13" s="102" customFormat="1" ht="17.100000000000001" customHeight="1" x14ac:dyDescent="0.2">
      <c r="A24" s="243"/>
      <c r="B24" s="220" t="s">
        <v>13</v>
      </c>
      <c r="C24" s="222"/>
      <c r="D24" s="148">
        <v>0</v>
      </c>
      <c r="E24" s="37">
        <v>2.8707089695700003</v>
      </c>
      <c r="F24" s="37">
        <v>5689.4288599751662</v>
      </c>
      <c r="G24" s="37">
        <v>946.74617845914406</v>
      </c>
      <c r="H24" s="37">
        <v>55.073649999999994</v>
      </c>
      <c r="I24" s="148">
        <v>0</v>
      </c>
      <c r="J24" s="37">
        <f t="shared" si="1"/>
        <v>6694.1193974038806</v>
      </c>
      <c r="K24" s="37">
        <v>4917.6649898084006</v>
      </c>
      <c r="L24" s="174"/>
    </row>
    <row r="25" spans="1:13" s="102" customFormat="1" ht="17.100000000000001" customHeight="1" x14ac:dyDescent="0.2">
      <c r="A25" s="243"/>
      <c r="B25" s="220" t="s">
        <v>14</v>
      </c>
      <c r="C25" s="222"/>
      <c r="D25" s="148">
        <v>0</v>
      </c>
      <c r="E25" s="37">
        <v>1852.3800814660183</v>
      </c>
      <c r="F25" s="37">
        <v>9914.2425701539996</v>
      </c>
      <c r="G25" s="37">
        <v>6366.2617833097638</v>
      </c>
      <c r="H25" s="37">
        <v>323.36728980000004</v>
      </c>
      <c r="I25" s="148">
        <v>0</v>
      </c>
      <c r="J25" s="37">
        <f t="shared" si="1"/>
        <v>18456.251724729784</v>
      </c>
      <c r="K25" s="148">
        <v>0</v>
      </c>
      <c r="L25" s="48"/>
    </row>
    <row r="26" spans="1:13" s="102" customFormat="1" ht="17.100000000000001" customHeight="1" x14ac:dyDescent="0.2">
      <c r="A26" s="243"/>
      <c r="B26" s="220" t="s">
        <v>15</v>
      </c>
      <c r="C26" s="222"/>
      <c r="D26" s="37">
        <v>3952.0883117640592</v>
      </c>
      <c r="E26" s="37">
        <v>230.00422463617278</v>
      </c>
      <c r="F26" s="37">
        <v>1675.5458273604379</v>
      </c>
      <c r="G26" s="37">
        <v>712.59890657319522</v>
      </c>
      <c r="H26" s="37">
        <v>8736.8650854719726</v>
      </c>
      <c r="I26" s="148">
        <v>0</v>
      </c>
      <c r="J26" s="37">
        <f t="shared" si="1"/>
        <v>15307.102355805839</v>
      </c>
      <c r="K26" s="168"/>
      <c r="L26" s="48"/>
    </row>
    <row r="27" spans="1:13" ht="17.100000000000001" customHeight="1" x14ac:dyDescent="0.2">
      <c r="A27" s="170"/>
      <c r="B27" s="220" t="s">
        <v>16</v>
      </c>
      <c r="C27" s="222"/>
      <c r="D27" s="149">
        <v>14372.533109114374</v>
      </c>
      <c r="E27" s="149">
        <v>6380.6785027645901</v>
      </c>
      <c r="F27" s="149">
        <v>22730.38445596016</v>
      </c>
      <c r="G27" s="149">
        <v>10917.202619296198</v>
      </c>
      <c r="H27" s="149">
        <v>20332.419547569607</v>
      </c>
      <c r="I27" s="149">
        <v>6086.4783753782749</v>
      </c>
      <c r="J27" s="149">
        <f t="shared" si="1"/>
        <v>80819.696610083207</v>
      </c>
      <c r="K27" s="149">
        <v>12470.298413825401</v>
      </c>
    </row>
    <row r="28" spans="1:13" ht="18.75" x14ac:dyDescent="0.2">
      <c r="A28" s="170"/>
      <c r="B28" s="38"/>
      <c r="C28" s="38"/>
      <c r="D28" s="172"/>
      <c r="E28" s="172"/>
      <c r="F28" s="172"/>
      <c r="G28" s="172"/>
      <c r="H28" s="172"/>
      <c r="I28" s="172"/>
      <c r="J28" s="172"/>
      <c r="K28" s="172"/>
    </row>
    <row r="29" spans="1:13" s="28" customFormat="1" ht="18" customHeight="1" x14ac:dyDescent="0.35">
      <c r="A29" s="18"/>
      <c r="B29" s="31"/>
      <c r="C29" s="31"/>
      <c r="D29" s="203" t="s">
        <v>3</v>
      </c>
      <c r="E29" s="203"/>
      <c r="F29" s="203"/>
      <c r="G29" s="203"/>
      <c r="H29" s="203"/>
      <c r="I29" s="203"/>
      <c r="J29" s="203"/>
      <c r="K29" s="203"/>
      <c r="M29" s="173"/>
    </row>
    <row r="30" spans="1:13" s="102" customFormat="1" ht="18" customHeight="1" x14ac:dyDescent="0.35">
      <c r="A30" s="18"/>
      <c r="B30" s="31"/>
      <c r="C30" s="151"/>
      <c r="D30" s="203" t="s">
        <v>6</v>
      </c>
      <c r="E30" s="203"/>
      <c r="F30" s="203"/>
      <c r="G30" s="203"/>
      <c r="H30" s="203"/>
      <c r="I30" s="203"/>
      <c r="J30" s="203"/>
      <c r="K30" s="203"/>
      <c r="L30" s="48"/>
    </row>
    <row r="31" spans="1:13" s="102" customFormat="1" ht="20.100000000000001" customHeight="1" x14ac:dyDescent="0.2">
      <c r="A31" s="18"/>
      <c r="B31" s="246" t="s">
        <v>73</v>
      </c>
      <c r="C31" s="246"/>
      <c r="D31" s="143" t="s">
        <v>7</v>
      </c>
      <c r="E31" s="143" t="s">
        <v>10</v>
      </c>
      <c r="F31" s="143" t="s">
        <v>11</v>
      </c>
      <c r="G31" s="143" t="s">
        <v>12</v>
      </c>
      <c r="H31" s="143" t="s">
        <v>13</v>
      </c>
      <c r="I31" s="143" t="s">
        <v>14</v>
      </c>
      <c r="J31" s="144" t="s">
        <v>22</v>
      </c>
      <c r="K31" s="145" t="s">
        <v>15</v>
      </c>
      <c r="L31" s="48"/>
    </row>
    <row r="32" spans="1:13" ht="17.100000000000001" customHeight="1" x14ac:dyDescent="0.2">
      <c r="A32" s="243"/>
      <c r="B32" s="220" t="s">
        <v>7</v>
      </c>
      <c r="C32" s="222"/>
      <c r="D32" s="37">
        <v>1816.4794441915028</v>
      </c>
      <c r="E32" s="37">
        <v>731.53303495219586</v>
      </c>
      <c r="F32" s="37">
        <v>2172.2153990136935</v>
      </c>
      <c r="G32" s="37">
        <v>36.151138104802996</v>
      </c>
      <c r="H32" s="37">
        <v>138.75027065455964</v>
      </c>
      <c r="I32" s="37">
        <v>538.8709522218553</v>
      </c>
      <c r="J32" s="37">
        <f t="shared" ref="J32:J39" si="2">+SUM(D32:I32)</f>
        <v>5434.0002391386097</v>
      </c>
      <c r="K32" s="37">
        <v>43.9373051952184</v>
      </c>
      <c r="L32" s="48"/>
      <c r="M32" s="48"/>
    </row>
    <row r="33" spans="1:13" s="102" customFormat="1" ht="17.100000000000001" customHeight="1" x14ac:dyDescent="0.2">
      <c r="A33" s="243"/>
      <c r="B33" s="220" t="s">
        <v>10</v>
      </c>
      <c r="C33" s="222"/>
      <c r="D33" s="37">
        <v>1368.9308814001597</v>
      </c>
      <c r="E33" s="168"/>
      <c r="F33" s="37">
        <v>19.404309039660003</v>
      </c>
      <c r="G33" s="37">
        <v>29.296444779509994</v>
      </c>
      <c r="H33" s="37">
        <v>3.3634738712899996</v>
      </c>
      <c r="I33" s="37">
        <v>0.28463553625999999</v>
      </c>
      <c r="J33" s="37">
        <f t="shared" si="2"/>
        <v>1421.2797446268796</v>
      </c>
      <c r="K33" s="37">
        <v>5205.6402549815693</v>
      </c>
      <c r="L33" s="48"/>
    </row>
    <row r="34" spans="1:13" s="102" customFormat="1" ht="17.100000000000001" customHeight="1" x14ac:dyDescent="0.2">
      <c r="A34" s="243"/>
      <c r="B34" s="220" t="s">
        <v>11</v>
      </c>
      <c r="C34" s="222"/>
      <c r="D34" s="37">
        <v>5156.8309460832525</v>
      </c>
      <c r="E34" s="37">
        <v>3558.5972640357559</v>
      </c>
      <c r="F34" s="37">
        <v>1608.6463266986962</v>
      </c>
      <c r="G34" s="37">
        <v>1280.023067174867</v>
      </c>
      <c r="H34" s="37">
        <v>7764.2007194720909</v>
      </c>
      <c r="I34" s="37">
        <v>4154.7669594961117</v>
      </c>
      <c r="J34" s="37">
        <f t="shared" si="2"/>
        <v>23523.065282960772</v>
      </c>
      <c r="K34" s="37">
        <v>1849.0724467361076</v>
      </c>
      <c r="L34" s="48"/>
    </row>
    <row r="35" spans="1:13" s="102" customFormat="1" ht="17.100000000000001" customHeight="1" x14ac:dyDescent="0.2">
      <c r="A35" s="243"/>
      <c r="B35" s="220" t="s">
        <v>12</v>
      </c>
      <c r="C35" s="222"/>
      <c r="D35" s="37">
        <v>2181.1650578791596</v>
      </c>
      <c r="E35" s="37">
        <v>26.996178338531195</v>
      </c>
      <c r="F35" s="37">
        <v>1893.9424580605685</v>
      </c>
      <c r="G35" s="37">
        <v>1577.9205773634576</v>
      </c>
      <c r="H35" s="37">
        <v>3318.0685918059057</v>
      </c>
      <c r="I35" s="37">
        <v>1689.504192107908</v>
      </c>
      <c r="J35" s="37">
        <f t="shared" si="2"/>
        <v>10687.59705555553</v>
      </c>
      <c r="K35" s="37">
        <v>524.97697743411288</v>
      </c>
      <c r="L35" s="48"/>
    </row>
    <row r="36" spans="1:13" s="102" customFormat="1" ht="17.100000000000001" customHeight="1" x14ac:dyDescent="0.2">
      <c r="A36" s="243"/>
      <c r="B36" s="220" t="s">
        <v>13</v>
      </c>
      <c r="C36" s="222"/>
      <c r="D36" s="148">
        <v>0</v>
      </c>
      <c r="E36" s="37">
        <v>2.86373887357</v>
      </c>
      <c r="F36" s="37">
        <v>5889.2782072173823</v>
      </c>
      <c r="G36" s="37">
        <v>954.8051200517574</v>
      </c>
      <c r="H36" s="37">
        <v>50.553210000000007</v>
      </c>
      <c r="I36" s="148">
        <v>0</v>
      </c>
      <c r="J36" s="37">
        <f t="shared" si="2"/>
        <v>6897.5002761427095</v>
      </c>
      <c r="K36" s="37">
        <v>4980.3332476430069</v>
      </c>
      <c r="L36" s="174"/>
    </row>
    <row r="37" spans="1:13" s="102" customFormat="1" ht="17.100000000000001" customHeight="1" x14ac:dyDescent="0.2">
      <c r="A37" s="243"/>
      <c r="B37" s="220" t="s">
        <v>14</v>
      </c>
      <c r="C37" s="222"/>
      <c r="D37" s="148">
        <v>0</v>
      </c>
      <c r="E37" s="37">
        <v>1833.288238580393</v>
      </c>
      <c r="F37" s="37">
        <v>10368.859862724516</v>
      </c>
      <c r="G37" s="37">
        <v>6600.1421717424209</v>
      </c>
      <c r="H37" s="37">
        <v>315.79550900000004</v>
      </c>
      <c r="I37" s="148">
        <v>0</v>
      </c>
      <c r="J37" s="37">
        <f t="shared" si="2"/>
        <v>19118.085782047328</v>
      </c>
      <c r="K37" s="148">
        <v>0</v>
      </c>
      <c r="L37" s="48"/>
    </row>
    <row r="38" spans="1:13" s="102" customFormat="1" ht="17.100000000000001" customHeight="1" x14ac:dyDescent="0.2">
      <c r="A38" s="243"/>
      <c r="B38" s="220" t="s">
        <v>15</v>
      </c>
      <c r="C38" s="222"/>
      <c r="D38" s="37">
        <v>3977.7834822402483</v>
      </c>
      <c r="E38" s="37">
        <v>233.125839661496</v>
      </c>
      <c r="F38" s="37">
        <v>1693.775522009118</v>
      </c>
      <c r="G38" s="37">
        <v>701.44790887201088</v>
      </c>
      <c r="H38" s="37">
        <v>8974.5064893788367</v>
      </c>
      <c r="I38" s="148">
        <v>0</v>
      </c>
      <c r="J38" s="37">
        <f t="shared" si="2"/>
        <v>15580.639242161709</v>
      </c>
      <c r="K38" s="168"/>
      <c r="L38" s="48"/>
    </row>
    <row r="39" spans="1:13" ht="17.100000000000001" customHeight="1" x14ac:dyDescent="0.2">
      <c r="A39" s="170"/>
      <c r="B39" s="220" t="s">
        <v>16</v>
      </c>
      <c r="C39" s="222"/>
      <c r="D39" s="149">
        <v>14501.189811794324</v>
      </c>
      <c r="E39" s="149">
        <v>6386.4042944419407</v>
      </c>
      <c r="F39" s="149">
        <v>23646.122084763636</v>
      </c>
      <c r="G39" s="149">
        <v>11179.786428088821</v>
      </c>
      <c r="H39" s="149">
        <v>20565.238264182684</v>
      </c>
      <c r="I39" s="149">
        <v>6383.4267393621349</v>
      </c>
      <c r="J39" s="149">
        <f t="shared" si="2"/>
        <v>82662.16762263354</v>
      </c>
      <c r="K39" s="149">
        <v>12603.960231990015</v>
      </c>
    </row>
    <row r="40" spans="1:13" ht="18.75" x14ac:dyDescent="0.2">
      <c r="A40" s="170"/>
      <c r="B40" s="38"/>
      <c r="C40" s="38"/>
      <c r="D40" s="172"/>
      <c r="E40" s="172"/>
      <c r="F40" s="172"/>
      <c r="G40" s="172"/>
      <c r="H40" s="172"/>
      <c r="I40" s="172"/>
      <c r="J40" s="172"/>
      <c r="K40" s="172"/>
    </row>
    <row r="41" spans="1:13" s="28" customFormat="1" ht="18" customHeight="1" x14ac:dyDescent="0.35">
      <c r="A41" s="18"/>
      <c r="B41" s="31"/>
      <c r="C41" s="31"/>
      <c r="D41" s="203" t="s">
        <v>4</v>
      </c>
      <c r="E41" s="203"/>
      <c r="F41" s="203"/>
      <c r="G41" s="203"/>
      <c r="H41" s="203"/>
      <c r="I41" s="203"/>
      <c r="J41" s="203"/>
      <c r="K41" s="203"/>
      <c r="M41" s="173"/>
    </row>
    <row r="42" spans="1:13" s="102" customFormat="1" ht="18" customHeight="1" x14ac:dyDescent="0.35">
      <c r="A42" s="18"/>
      <c r="B42" s="31"/>
      <c r="C42" s="151"/>
      <c r="D42" s="203" t="s">
        <v>6</v>
      </c>
      <c r="E42" s="203"/>
      <c r="F42" s="203"/>
      <c r="G42" s="203"/>
      <c r="H42" s="203"/>
      <c r="I42" s="203"/>
      <c r="J42" s="203"/>
      <c r="K42" s="203"/>
      <c r="L42" s="48"/>
    </row>
    <row r="43" spans="1:13" s="102" customFormat="1" ht="20.100000000000001" customHeight="1" x14ac:dyDescent="0.2">
      <c r="A43" s="18"/>
      <c r="B43" s="246" t="s">
        <v>73</v>
      </c>
      <c r="C43" s="246"/>
      <c r="D43" s="143" t="s">
        <v>7</v>
      </c>
      <c r="E43" s="143" t="s">
        <v>10</v>
      </c>
      <c r="F43" s="143" t="s">
        <v>11</v>
      </c>
      <c r="G43" s="143" t="s">
        <v>12</v>
      </c>
      <c r="H43" s="143" t="s">
        <v>13</v>
      </c>
      <c r="I43" s="143" t="s">
        <v>14</v>
      </c>
      <c r="J43" s="144" t="s">
        <v>22</v>
      </c>
      <c r="K43" s="145" t="s">
        <v>15</v>
      </c>
      <c r="L43" s="48"/>
    </row>
    <row r="44" spans="1:13" ht="17.100000000000001" customHeight="1" x14ac:dyDescent="0.2">
      <c r="A44" s="243"/>
      <c r="B44" s="220" t="s">
        <v>7</v>
      </c>
      <c r="C44" s="222"/>
      <c r="D44" s="37">
        <v>1669.0102050065339</v>
      </c>
      <c r="E44" s="37">
        <v>505.69839641035975</v>
      </c>
      <c r="F44" s="37">
        <v>2215.2146665898777</v>
      </c>
      <c r="G44" s="37">
        <v>39.560537988125866</v>
      </c>
      <c r="H44" s="37">
        <v>140.64602248106587</v>
      </c>
      <c r="I44" s="37">
        <v>535.28094245875513</v>
      </c>
      <c r="J44" s="37">
        <f t="shared" ref="J44:J51" si="3">+SUM(D44:I44)</f>
        <v>5105.4107709347181</v>
      </c>
      <c r="K44" s="37">
        <v>42.115638061676037</v>
      </c>
      <c r="L44" s="48"/>
      <c r="M44" s="48"/>
    </row>
    <row r="45" spans="1:13" s="102" customFormat="1" ht="17.100000000000001" customHeight="1" x14ac:dyDescent="0.2">
      <c r="A45" s="243"/>
      <c r="B45" s="220" t="s">
        <v>10</v>
      </c>
      <c r="C45" s="222"/>
      <c r="D45" s="37">
        <v>1380.6025719599597</v>
      </c>
      <c r="E45" s="168"/>
      <c r="F45" s="37">
        <v>17.411068011909997</v>
      </c>
      <c r="G45" s="37">
        <v>28.185684554540007</v>
      </c>
      <c r="H45" s="37">
        <v>2.6382761716300003</v>
      </c>
      <c r="I45" s="37">
        <v>0.20231618508000002</v>
      </c>
      <c r="J45" s="37">
        <f t="shared" si="3"/>
        <v>1429.0399168831198</v>
      </c>
      <c r="K45" s="37">
        <v>5385.0955574859609</v>
      </c>
      <c r="L45" s="48"/>
    </row>
    <row r="46" spans="1:13" s="102" customFormat="1" ht="17.100000000000001" customHeight="1" x14ac:dyDescent="0.2">
      <c r="A46" s="243"/>
      <c r="B46" s="220" t="s">
        <v>11</v>
      </c>
      <c r="C46" s="222"/>
      <c r="D46" s="37">
        <v>5352.493180882152</v>
      </c>
      <c r="E46" s="37">
        <v>3718.4130830740592</v>
      </c>
      <c r="F46" s="37">
        <v>1773.9267654454075</v>
      </c>
      <c r="G46" s="37">
        <v>1204.3755711938668</v>
      </c>
      <c r="H46" s="37">
        <v>8251.5621426754897</v>
      </c>
      <c r="I46" s="37">
        <v>4330.2388399055235</v>
      </c>
      <c r="J46" s="37">
        <f t="shared" si="3"/>
        <v>24631.009583176496</v>
      </c>
      <c r="K46" s="37">
        <v>1871.9881748117248</v>
      </c>
      <c r="L46" s="48"/>
    </row>
    <row r="47" spans="1:13" s="102" customFormat="1" ht="17.100000000000001" customHeight="1" x14ac:dyDescent="0.2">
      <c r="A47" s="243"/>
      <c r="B47" s="220" t="s">
        <v>12</v>
      </c>
      <c r="C47" s="222"/>
      <c r="D47" s="37">
        <v>2284.7899547601646</v>
      </c>
      <c r="E47" s="37">
        <v>26.923529363740013</v>
      </c>
      <c r="F47" s="37">
        <v>1896.0377381924166</v>
      </c>
      <c r="G47" s="37">
        <v>1628.6359644747783</v>
      </c>
      <c r="H47" s="37">
        <v>3395.8170149572466</v>
      </c>
      <c r="I47" s="37">
        <v>1717.4230961680744</v>
      </c>
      <c r="J47" s="37">
        <f t="shared" si="3"/>
        <v>10949.627297916421</v>
      </c>
      <c r="K47" s="37">
        <v>546.14475186776883</v>
      </c>
      <c r="L47" s="48"/>
    </row>
    <row r="48" spans="1:13" s="102" customFormat="1" ht="17.100000000000001" customHeight="1" x14ac:dyDescent="0.2">
      <c r="A48" s="243"/>
      <c r="B48" s="220" t="s">
        <v>13</v>
      </c>
      <c r="C48" s="222"/>
      <c r="D48" s="148">
        <v>0</v>
      </c>
      <c r="E48" s="37">
        <v>3.3426158797300003</v>
      </c>
      <c r="F48" s="37">
        <v>6204.1589108867511</v>
      </c>
      <c r="G48" s="37">
        <v>966.5168368277607</v>
      </c>
      <c r="H48" s="37">
        <v>48.822820000000007</v>
      </c>
      <c r="I48" s="148">
        <v>0</v>
      </c>
      <c r="J48" s="37">
        <f t="shared" si="3"/>
        <v>7222.8411835942425</v>
      </c>
      <c r="K48" s="37">
        <v>4996.1547731424271</v>
      </c>
      <c r="L48" s="174"/>
    </row>
    <row r="49" spans="1:13" s="102" customFormat="1" ht="17.100000000000001" customHeight="1" x14ac:dyDescent="0.2">
      <c r="A49" s="243"/>
      <c r="B49" s="220" t="s">
        <v>14</v>
      </c>
      <c r="C49" s="222"/>
      <c r="D49" s="148">
        <v>0</v>
      </c>
      <c r="E49" s="37">
        <v>2039.2516334181507</v>
      </c>
      <c r="F49" s="37">
        <v>10894.842019642498</v>
      </c>
      <c r="G49" s="37">
        <v>6762.8411266445592</v>
      </c>
      <c r="H49" s="37">
        <v>312.23797999999999</v>
      </c>
      <c r="I49" s="148">
        <v>0</v>
      </c>
      <c r="J49" s="37">
        <f t="shared" si="3"/>
        <v>20009.172759705209</v>
      </c>
      <c r="K49" s="148">
        <v>0</v>
      </c>
      <c r="L49" s="48"/>
    </row>
    <row r="50" spans="1:13" s="102" customFormat="1" ht="17.100000000000001" customHeight="1" x14ac:dyDescent="0.2">
      <c r="A50" s="243"/>
      <c r="B50" s="220" t="s">
        <v>15</v>
      </c>
      <c r="C50" s="222"/>
      <c r="D50" s="37">
        <v>4168.5388214596678</v>
      </c>
      <c r="E50" s="37">
        <v>231.57575456809093</v>
      </c>
      <c r="F50" s="37">
        <v>1728.6198860221346</v>
      </c>
      <c r="G50" s="37">
        <v>710.05408854906068</v>
      </c>
      <c r="H50" s="37">
        <v>9158.3469063000412</v>
      </c>
      <c r="I50" s="148">
        <v>0</v>
      </c>
      <c r="J50" s="37">
        <f t="shared" si="3"/>
        <v>15997.135456898995</v>
      </c>
      <c r="K50" s="168"/>
      <c r="L50" s="48"/>
    </row>
    <row r="51" spans="1:13" ht="17.100000000000001" customHeight="1" x14ac:dyDescent="0.2">
      <c r="A51" s="170"/>
      <c r="B51" s="220" t="s">
        <v>16</v>
      </c>
      <c r="C51" s="222"/>
      <c r="D51" s="149">
        <v>14855.43473406848</v>
      </c>
      <c r="E51" s="149">
        <v>6525.2050127141301</v>
      </c>
      <c r="F51" s="149">
        <v>24730.211054790994</v>
      </c>
      <c r="G51" s="149">
        <v>11340.169810232694</v>
      </c>
      <c r="H51" s="149">
        <v>21310.071162585475</v>
      </c>
      <c r="I51" s="149">
        <v>6583.1451947174328</v>
      </c>
      <c r="J51" s="149">
        <f t="shared" si="3"/>
        <v>85344.236969109203</v>
      </c>
      <c r="K51" s="149">
        <v>12841.498895369556</v>
      </c>
    </row>
    <row r="52" spans="1:13" x14ac:dyDescent="0.2">
      <c r="A52" s="175"/>
      <c r="B52" s="175"/>
      <c r="C52" s="176"/>
      <c r="D52" s="177"/>
      <c r="E52" s="177"/>
      <c r="F52" s="177"/>
      <c r="G52" s="177"/>
      <c r="H52" s="178"/>
      <c r="I52" s="177"/>
      <c r="J52" s="110"/>
      <c r="K52" s="177"/>
    </row>
    <row r="53" spans="1:13" ht="18" customHeight="1" x14ac:dyDescent="0.35">
      <c r="A53" s="18"/>
      <c r="B53" s="31"/>
      <c r="C53" s="31"/>
      <c r="D53" s="203" t="s">
        <v>5</v>
      </c>
      <c r="E53" s="203"/>
      <c r="F53" s="203"/>
      <c r="G53" s="203"/>
      <c r="H53" s="203"/>
      <c r="I53" s="203"/>
      <c r="J53" s="203"/>
      <c r="K53" s="203"/>
    </row>
    <row r="54" spans="1:13" ht="18" customHeight="1" x14ac:dyDescent="0.35">
      <c r="A54" s="18"/>
      <c r="B54" s="31"/>
      <c r="C54" s="151"/>
      <c r="D54" s="203" t="s">
        <v>6</v>
      </c>
      <c r="E54" s="203"/>
      <c r="F54" s="203"/>
      <c r="G54" s="203"/>
      <c r="H54" s="203"/>
      <c r="I54" s="203"/>
      <c r="J54" s="203"/>
      <c r="K54" s="203"/>
    </row>
    <row r="55" spans="1:13" ht="20.100000000000001" customHeight="1" x14ac:dyDescent="0.2">
      <c r="A55" s="18"/>
      <c r="B55" s="246" t="s">
        <v>73</v>
      </c>
      <c r="C55" s="246"/>
      <c r="D55" s="143" t="s">
        <v>7</v>
      </c>
      <c r="E55" s="143" t="s">
        <v>10</v>
      </c>
      <c r="F55" s="143" t="s">
        <v>11</v>
      </c>
      <c r="G55" s="143" t="s">
        <v>12</v>
      </c>
      <c r="H55" s="143" t="s">
        <v>13</v>
      </c>
      <c r="I55" s="143" t="s">
        <v>14</v>
      </c>
      <c r="J55" s="144" t="s">
        <v>22</v>
      </c>
      <c r="K55" s="145" t="s">
        <v>15</v>
      </c>
      <c r="M55" s="166"/>
    </row>
    <row r="56" spans="1:13" s="155" customFormat="1" ht="17.100000000000001" customHeight="1" x14ac:dyDescent="0.2">
      <c r="A56" s="243"/>
      <c r="B56" s="220" t="s">
        <v>7</v>
      </c>
      <c r="C56" s="222"/>
      <c r="D56" s="37">
        <v>1665.9357222405595</v>
      </c>
      <c r="E56" s="37">
        <v>612.83023020808844</v>
      </c>
      <c r="F56" s="37">
        <v>2263.6309334713292</v>
      </c>
      <c r="G56" s="37">
        <v>37.309109612425956</v>
      </c>
      <c r="H56" s="37">
        <v>149.03542366714339</v>
      </c>
      <c r="I56" s="37">
        <v>534.98181126480608</v>
      </c>
      <c r="J56" s="37">
        <f t="shared" ref="J56:J63" si="4">+SUM(D56:I56)</f>
        <v>5263.7232304643539</v>
      </c>
      <c r="K56" s="37">
        <v>41.705867443368803</v>
      </c>
      <c r="L56" s="15"/>
      <c r="M56" s="167"/>
    </row>
    <row r="57" spans="1:13" s="155" customFormat="1" ht="17.100000000000001" customHeight="1" x14ac:dyDescent="0.2">
      <c r="A57" s="243"/>
      <c r="B57" s="220" t="s">
        <v>10</v>
      </c>
      <c r="C57" s="222"/>
      <c r="D57" s="37">
        <v>1281.8069962061697</v>
      </c>
      <c r="E57" s="168"/>
      <c r="F57" s="37">
        <v>27.903199869493797</v>
      </c>
      <c r="G57" s="37">
        <v>33.501025620860005</v>
      </c>
      <c r="H57" s="37">
        <v>2.8434740681400004</v>
      </c>
      <c r="I57" s="37">
        <v>0.22973551247000001</v>
      </c>
      <c r="J57" s="37">
        <f t="shared" si="4"/>
        <v>1346.2844312771335</v>
      </c>
      <c r="K57" s="37">
        <v>5489.5052201500703</v>
      </c>
      <c r="L57" s="15"/>
      <c r="M57" s="167"/>
    </row>
    <row r="58" spans="1:13" s="155" customFormat="1" ht="17.100000000000001" customHeight="1" x14ac:dyDescent="0.2">
      <c r="A58" s="243"/>
      <c r="B58" s="220" t="s">
        <v>11</v>
      </c>
      <c r="C58" s="222"/>
      <c r="D58" s="37">
        <v>5514.4899961891206</v>
      </c>
      <c r="E58" s="37">
        <v>3624.2229871448067</v>
      </c>
      <c r="F58" s="37">
        <v>2007.6665133882243</v>
      </c>
      <c r="G58" s="37">
        <v>1205.9739572093347</v>
      </c>
      <c r="H58" s="37">
        <v>8260.4245178780166</v>
      </c>
      <c r="I58" s="37">
        <v>4421.2224352948751</v>
      </c>
      <c r="J58" s="37">
        <f t="shared" si="4"/>
        <v>25034.00040710438</v>
      </c>
      <c r="K58" s="37">
        <v>1963.7003988010229</v>
      </c>
      <c r="L58" s="15"/>
      <c r="M58" s="167"/>
    </row>
    <row r="59" spans="1:13" s="155" customFormat="1" ht="17.100000000000001" customHeight="1" x14ac:dyDescent="0.2">
      <c r="A59" s="243"/>
      <c r="B59" s="220" t="s">
        <v>12</v>
      </c>
      <c r="C59" s="222"/>
      <c r="D59" s="37">
        <v>2361.9297303748167</v>
      </c>
      <c r="E59" s="37">
        <v>26.557907533825347</v>
      </c>
      <c r="F59" s="37">
        <v>1960.6597166430768</v>
      </c>
      <c r="G59" s="37">
        <v>1679.6133578969884</v>
      </c>
      <c r="H59" s="37">
        <v>3461.6444123788197</v>
      </c>
      <c r="I59" s="37">
        <v>1822.1604893868789</v>
      </c>
      <c r="J59" s="37">
        <f t="shared" si="4"/>
        <v>11312.565614214407</v>
      </c>
      <c r="K59" s="37">
        <v>565.58576794159887</v>
      </c>
      <c r="L59" s="15"/>
      <c r="M59" s="167"/>
    </row>
    <row r="60" spans="1:13" s="155" customFormat="1" ht="17.100000000000001" customHeight="1" x14ac:dyDescent="0.2">
      <c r="A60" s="243"/>
      <c r="B60" s="220" t="s">
        <v>13</v>
      </c>
      <c r="C60" s="222"/>
      <c r="D60" s="148">
        <v>0</v>
      </c>
      <c r="E60" s="37">
        <v>5.0202191963400002</v>
      </c>
      <c r="F60" s="37">
        <v>6110.1666067828601</v>
      </c>
      <c r="G60" s="37">
        <v>976.22375164795585</v>
      </c>
      <c r="H60" s="37">
        <v>47.088754999999999</v>
      </c>
      <c r="I60" s="148">
        <v>0</v>
      </c>
      <c r="J60" s="37">
        <f t="shared" si="4"/>
        <v>7138.4993326271551</v>
      </c>
      <c r="K60" s="37">
        <v>5167.4024504026183</v>
      </c>
      <c r="L60" s="15"/>
      <c r="M60" s="169"/>
    </row>
    <row r="61" spans="1:13" s="155" customFormat="1" ht="17.100000000000001" customHeight="1" x14ac:dyDescent="0.2">
      <c r="A61" s="243"/>
      <c r="B61" s="220" t="s">
        <v>14</v>
      </c>
      <c r="C61" s="222"/>
      <c r="D61" s="148">
        <v>0</v>
      </c>
      <c r="E61" s="37">
        <v>1949.2958240368264</v>
      </c>
      <c r="F61" s="37">
        <v>11326.050620482911</v>
      </c>
      <c r="G61" s="37">
        <v>6974.269660585247</v>
      </c>
      <c r="H61" s="37">
        <v>309.54840200000001</v>
      </c>
      <c r="I61" s="148">
        <v>0</v>
      </c>
      <c r="J61" s="37">
        <f t="shared" si="4"/>
        <v>20559.164507104986</v>
      </c>
      <c r="K61" s="148">
        <v>0</v>
      </c>
      <c r="L61" s="15"/>
      <c r="M61" s="167"/>
    </row>
    <row r="62" spans="1:13" s="155" customFormat="1" ht="17.100000000000001" customHeight="1" x14ac:dyDescent="0.2">
      <c r="A62" s="243"/>
      <c r="B62" s="220" t="s">
        <v>15</v>
      </c>
      <c r="C62" s="222"/>
      <c r="D62" s="37">
        <v>4345.4611150412247</v>
      </c>
      <c r="E62" s="37">
        <v>247.86468052434319</v>
      </c>
      <c r="F62" s="37">
        <v>1905.7069911232475</v>
      </c>
      <c r="G62" s="37">
        <v>715.78980842960834</v>
      </c>
      <c r="H62" s="37">
        <v>9616.1900634940594</v>
      </c>
      <c r="I62" s="148">
        <v>0</v>
      </c>
      <c r="J62" s="37">
        <f t="shared" si="4"/>
        <v>16831.012658612482</v>
      </c>
      <c r="K62" s="168"/>
      <c r="L62" s="15"/>
      <c r="M62" s="167"/>
    </row>
    <row r="63" spans="1:13" s="155" customFormat="1" ht="17.100000000000001" customHeight="1" x14ac:dyDescent="0.2">
      <c r="A63" s="170"/>
      <c r="B63" s="220" t="s">
        <v>16</v>
      </c>
      <c r="C63" s="222"/>
      <c r="D63" s="149">
        <v>15169.623560051892</v>
      </c>
      <c r="E63" s="149">
        <v>6465.7918486442295</v>
      </c>
      <c r="F63" s="149">
        <v>25601.784581761138</v>
      </c>
      <c r="G63" s="149">
        <v>11622.680671002418</v>
      </c>
      <c r="H63" s="149">
        <v>21846.775048486179</v>
      </c>
      <c r="I63" s="149">
        <v>6778.5944714590296</v>
      </c>
      <c r="J63" s="149">
        <f t="shared" si="4"/>
        <v>87485.250181404888</v>
      </c>
      <c r="K63" s="149">
        <v>13227.89970473868</v>
      </c>
      <c r="L63" s="15"/>
      <c r="M63" s="171"/>
    </row>
    <row r="64" spans="1:13" s="155" customFormat="1" ht="17.100000000000001" customHeight="1" x14ac:dyDescent="0.2">
      <c r="A64" s="170"/>
      <c r="B64" s="38"/>
      <c r="C64" s="38"/>
      <c r="D64" s="172"/>
      <c r="E64" s="172"/>
      <c r="F64" s="172"/>
      <c r="G64" s="172"/>
      <c r="H64" s="172"/>
      <c r="I64" s="172"/>
      <c r="J64" s="172"/>
      <c r="K64" s="172"/>
      <c r="L64" s="15"/>
      <c r="M64" s="171"/>
    </row>
    <row r="65" spans="1:11" x14ac:dyDescent="0.2">
      <c r="A65" s="175"/>
      <c r="B65" s="175"/>
      <c r="C65" s="176"/>
      <c r="D65" s="177"/>
      <c r="E65" s="177"/>
      <c r="F65" s="177"/>
      <c r="G65" s="177"/>
      <c r="H65" s="178"/>
      <c r="I65" s="177"/>
      <c r="J65" s="110"/>
      <c r="K65" s="177"/>
    </row>
    <row r="66" spans="1:11" x14ac:dyDescent="0.2">
      <c r="A66" s="48"/>
      <c r="B66" s="46" t="s">
        <v>30</v>
      </c>
      <c r="C66" s="36" t="s">
        <v>31</v>
      </c>
      <c r="D66" s="48"/>
      <c r="E66" s="48" t="s">
        <v>32</v>
      </c>
      <c r="F66" s="48"/>
      <c r="G66" s="102"/>
      <c r="H66" s="48" t="s">
        <v>33</v>
      </c>
      <c r="I66" s="48"/>
      <c r="J66" s="48" t="s">
        <v>34</v>
      </c>
      <c r="K66" s="48"/>
    </row>
    <row r="67" spans="1:11" x14ac:dyDescent="0.2">
      <c r="A67" s="48"/>
      <c r="B67" s="46" t="s">
        <v>35</v>
      </c>
      <c r="C67" s="49" t="s">
        <v>76</v>
      </c>
      <c r="D67" s="48"/>
      <c r="E67" s="48" t="s">
        <v>37</v>
      </c>
      <c r="F67" s="48"/>
      <c r="G67" s="102"/>
      <c r="H67" s="48" t="s">
        <v>38</v>
      </c>
      <c r="I67" s="48"/>
      <c r="J67" s="48" t="s">
        <v>39</v>
      </c>
      <c r="K67" s="48"/>
    </row>
    <row r="68" spans="1:11" x14ac:dyDescent="0.2">
      <c r="A68" s="48"/>
      <c r="B68" s="50" t="s">
        <v>40</v>
      </c>
      <c r="C68" s="36" t="s">
        <v>41</v>
      </c>
      <c r="D68" s="48"/>
      <c r="E68" s="48" t="s">
        <v>42</v>
      </c>
      <c r="F68" s="48"/>
      <c r="H68" s="48" t="s">
        <v>43</v>
      </c>
      <c r="J68" s="48"/>
      <c r="K68" s="48"/>
    </row>
    <row r="69" spans="1:11" x14ac:dyDescent="0.2">
      <c r="A69" s="48"/>
      <c r="B69" s="179"/>
      <c r="C69" s="36" t="s">
        <v>44</v>
      </c>
      <c r="D69" s="48"/>
      <c r="E69" s="48"/>
      <c r="F69" s="48"/>
      <c r="G69" s="48"/>
      <c r="H69" s="48"/>
      <c r="I69" s="48"/>
      <c r="J69" s="48"/>
      <c r="K69" s="48"/>
    </row>
    <row r="70" spans="1:11" x14ac:dyDescent="0.2">
      <c r="A70" s="48"/>
      <c r="B70" s="52" t="s">
        <v>45</v>
      </c>
      <c r="C70" s="36" t="s">
        <v>46</v>
      </c>
      <c r="D70" s="48"/>
      <c r="E70" s="48"/>
      <c r="F70" s="48"/>
      <c r="G70" s="180"/>
      <c r="H70" s="48"/>
      <c r="I70" s="48"/>
      <c r="J70" s="48"/>
      <c r="K70" s="48"/>
    </row>
    <row r="71" spans="1:11" x14ac:dyDescent="0.2">
      <c r="A71" s="48"/>
      <c r="B71" s="212" t="s">
        <v>49</v>
      </c>
      <c r="C71" s="212"/>
      <c r="D71" s="212"/>
      <c r="E71" s="212"/>
      <c r="F71" s="212"/>
      <c r="G71" s="212"/>
      <c r="H71" s="212"/>
      <c r="I71" s="212"/>
      <c r="J71" s="212"/>
      <c r="K71" s="212"/>
    </row>
    <row r="72" spans="1:11" x14ac:dyDescent="0.2">
      <c r="A72" s="48"/>
      <c r="B72" s="247" t="s">
        <v>50</v>
      </c>
      <c r="C72" s="247"/>
      <c r="D72" s="247"/>
      <c r="E72" s="247"/>
      <c r="F72" s="247"/>
      <c r="G72" s="247"/>
      <c r="H72" s="247"/>
      <c r="I72" s="247"/>
      <c r="J72" s="247"/>
      <c r="K72" s="247"/>
    </row>
    <row r="73" spans="1:11" x14ac:dyDescent="0.2">
      <c r="A73" s="48"/>
      <c r="B73" s="247"/>
      <c r="C73" s="247"/>
      <c r="D73" s="247"/>
      <c r="E73" s="247"/>
      <c r="F73" s="247"/>
      <c r="G73" s="247"/>
      <c r="H73" s="247"/>
      <c r="I73" s="247"/>
      <c r="J73" s="247"/>
      <c r="K73" s="247"/>
    </row>
    <row r="74" spans="1:11" x14ac:dyDescent="0.2">
      <c r="A74" s="48"/>
      <c r="B74" s="48"/>
      <c r="C74" s="48"/>
      <c r="D74" s="48"/>
      <c r="E74" s="48"/>
      <c r="F74" s="48"/>
      <c r="G74" s="48"/>
      <c r="H74" s="48"/>
      <c r="I74" s="48"/>
      <c r="J74" s="48"/>
      <c r="K74" s="48"/>
    </row>
    <row r="75" spans="1:11" x14ac:dyDescent="0.2">
      <c r="B75" s="181"/>
      <c r="C75" s="182"/>
    </row>
    <row r="76" spans="1:11" x14ac:dyDescent="0.2">
      <c r="B76" s="183"/>
      <c r="C76" s="182"/>
    </row>
  </sheetData>
  <sheetProtection sheet="1" formatColumns="0" formatRows="0"/>
  <mergeCells count="62">
    <mergeCell ref="B71:K71"/>
    <mergeCell ref="B72:K73"/>
    <mergeCell ref="B63:C63"/>
    <mergeCell ref="A56:A62"/>
    <mergeCell ref="B56:C56"/>
    <mergeCell ref="B57:C57"/>
    <mergeCell ref="B58:C58"/>
    <mergeCell ref="B59:C59"/>
    <mergeCell ref="B60:C60"/>
    <mergeCell ref="B61:C61"/>
    <mergeCell ref="B62:C62"/>
    <mergeCell ref="B55:C55"/>
    <mergeCell ref="B39:C39"/>
    <mergeCell ref="D41:K41"/>
    <mergeCell ref="D42:K42"/>
    <mergeCell ref="B43:C43"/>
    <mergeCell ref="B49:C49"/>
    <mergeCell ref="B50:C50"/>
    <mergeCell ref="B51:C51"/>
    <mergeCell ref="D53:K53"/>
    <mergeCell ref="D54:K54"/>
    <mergeCell ref="A44:A50"/>
    <mergeCell ref="B44:C44"/>
    <mergeCell ref="B45:C45"/>
    <mergeCell ref="B46:C46"/>
    <mergeCell ref="B47:C47"/>
    <mergeCell ref="B48:C48"/>
    <mergeCell ref="B31:C31"/>
    <mergeCell ref="A32:A38"/>
    <mergeCell ref="B32:C32"/>
    <mergeCell ref="B33:C33"/>
    <mergeCell ref="B34:C34"/>
    <mergeCell ref="B35:C35"/>
    <mergeCell ref="B36:C36"/>
    <mergeCell ref="B37:C37"/>
    <mergeCell ref="B38:C38"/>
    <mergeCell ref="D30:K30"/>
    <mergeCell ref="B14:C14"/>
    <mergeCell ref="B15:C15"/>
    <mergeCell ref="D17:K17"/>
    <mergeCell ref="D18:K18"/>
    <mergeCell ref="B19:C19"/>
    <mergeCell ref="B24:C24"/>
    <mergeCell ref="B25:C25"/>
    <mergeCell ref="B26:C26"/>
    <mergeCell ref="B27:C27"/>
    <mergeCell ref="D29:K29"/>
    <mergeCell ref="A20:A26"/>
    <mergeCell ref="B20:C20"/>
    <mergeCell ref="B21:C21"/>
    <mergeCell ref="B22:C22"/>
    <mergeCell ref="B23:C23"/>
    <mergeCell ref="D5:K5"/>
    <mergeCell ref="D6:K6"/>
    <mergeCell ref="B7:C7"/>
    <mergeCell ref="A8:A14"/>
    <mergeCell ref="B8:C8"/>
    <mergeCell ref="B9:C9"/>
    <mergeCell ref="B10:C10"/>
    <mergeCell ref="B11:C11"/>
    <mergeCell ref="B12:C12"/>
    <mergeCell ref="B13:C13"/>
  </mergeCells>
  <conditionalFormatting sqref="D5:K15">
    <cfRule type="cellIs" dxfId="412" priority="29" operator="between">
      <formula>0.00000001</formula>
      <formula>0.049</formula>
    </cfRule>
    <cfRule type="cellIs" dxfId="411" priority="30" operator="between">
      <formula>-0.049999999999999</formula>
      <formula>-0.000000000000001</formula>
    </cfRule>
    <cfRule type="cellIs" dxfId="410" priority="31" operator="equal">
      <formula>0</formula>
    </cfRule>
  </conditionalFormatting>
  <conditionalFormatting sqref="D17:K19">
    <cfRule type="cellIs" dxfId="409" priority="28" operator="between">
      <formula>-0.049</formula>
      <formula>-0.000000111</formula>
    </cfRule>
  </conditionalFormatting>
  <conditionalFormatting sqref="D17:K27">
    <cfRule type="cellIs" dxfId="408" priority="19" operator="between">
      <formula>0.00000001</formula>
      <formula>0.049</formula>
    </cfRule>
    <cfRule type="cellIs" dxfId="407" priority="21" operator="equal">
      <formula>0</formula>
    </cfRule>
  </conditionalFormatting>
  <conditionalFormatting sqref="D20:K27">
    <cfRule type="cellIs" dxfId="406" priority="20" operator="between">
      <formula>-0.049999999999999</formula>
      <formula>-0.000000000000001</formula>
    </cfRule>
  </conditionalFormatting>
  <conditionalFormatting sqref="D29:K31">
    <cfRule type="cellIs" dxfId="405" priority="27" operator="between">
      <formula>-0.049</formula>
      <formula>-0.000000111</formula>
    </cfRule>
  </conditionalFormatting>
  <conditionalFormatting sqref="D29:K39">
    <cfRule type="cellIs" dxfId="404" priority="16" operator="between">
      <formula>0.00000001</formula>
      <formula>0.049</formula>
    </cfRule>
    <cfRule type="cellIs" dxfId="403" priority="18" operator="equal">
      <formula>0</formula>
    </cfRule>
  </conditionalFormatting>
  <conditionalFormatting sqref="D32:K39">
    <cfRule type="cellIs" dxfId="402" priority="17" operator="between">
      <formula>-0.049999999999999</formula>
      <formula>-0.000000000000001</formula>
    </cfRule>
  </conditionalFormatting>
  <conditionalFormatting sqref="D41:K43">
    <cfRule type="cellIs" dxfId="401" priority="26" operator="between">
      <formula>-0.049</formula>
      <formula>-0.000000111</formula>
    </cfRule>
  </conditionalFormatting>
  <conditionalFormatting sqref="D41:K51">
    <cfRule type="cellIs" dxfId="400" priority="13" operator="between">
      <formula>0.00000001</formula>
      <formula>0.049</formula>
    </cfRule>
    <cfRule type="cellIs" dxfId="399" priority="15" operator="equal">
      <formula>0</formula>
    </cfRule>
  </conditionalFormatting>
  <conditionalFormatting sqref="D44:K51">
    <cfRule type="cellIs" dxfId="398" priority="14" operator="between">
      <formula>-0.049999999999999</formula>
      <formula>-0.000000000000001</formula>
    </cfRule>
  </conditionalFormatting>
  <conditionalFormatting sqref="D53:K55">
    <cfRule type="cellIs" dxfId="397" priority="25" operator="between">
      <formula>-0.049</formula>
      <formula>-0.000000111</formula>
    </cfRule>
  </conditionalFormatting>
  <conditionalFormatting sqref="D53:K63">
    <cfRule type="cellIs" dxfId="396" priority="10" operator="between">
      <formula>0.00000001</formula>
      <formula>0.049</formula>
    </cfRule>
    <cfRule type="cellIs" dxfId="395" priority="12" operator="equal">
      <formula>0</formula>
    </cfRule>
  </conditionalFormatting>
  <conditionalFormatting sqref="D56:K63">
    <cfRule type="cellIs" dxfId="394" priority="11" operator="between">
      <formula>-0.049999999999999</formula>
      <formula>-0.000000000000001</formula>
    </cfRule>
  </conditionalFormatting>
  <printOptions horizontalCentered="1"/>
  <pageMargins left="0.25" right="0.25" top="0.5" bottom="0.25" header="0.31496062992126" footer="0.25"/>
  <pageSetup paperSize="9" scale="56" orientation="portrait" r:id="rId1"/>
  <headerFooter>
    <oddFooter>&amp;R&amp;"Calibri,Regular"&amp;K000000Page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FE279C-7886-44DC-9570-0584381883F0}">
  <sheetPr>
    <tabColor theme="4" tint="-0.249977111117893"/>
    <pageSetUpPr fitToPage="1"/>
  </sheetPr>
  <dimension ref="A1:AJ78"/>
  <sheetViews>
    <sheetView zoomScale="70" zoomScaleNormal="70" zoomScaleSheetLayoutView="55" workbookViewId="0"/>
  </sheetViews>
  <sheetFormatPr defaultColWidth="9.125" defaultRowHeight="15" x14ac:dyDescent="0.2"/>
  <cols>
    <col min="1" max="1" width="7.375" style="18" customWidth="1"/>
    <col min="2" max="2" width="3" style="18" customWidth="1"/>
    <col min="3" max="3" width="18.375" style="18" customWidth="1"/>
    <col min="4" max="22" width="11" style="18" customWidth="1"/>
    <col min="23" max="24" width="10.875" style="18" customWidth="1"/>
    <col min="25" max="27" width="11" style="18" customWidth="1"/>
    <col min="28" max="28" width="2.625" style="18" customWidth="1"/>
    <col min="29" max="33" width="9.125" style="18"/>
    <col min="34" max="36" width="9.75" style="18" bestFit="1" customWidth="1"/>
    <col min="37" max="16384" width="9.125" style="18"/>
  </cols>
  <sheetData>
    <row r="1" spans="1:36" s="3" customFormat="1" ht="23.25" x14ac:dyDescent="0.25">
      <c r="A1" s="2" t="s">
        <v>77</v>
      </c>
      <c r="K1" s="184"/>
    </row>
    <row r="2" spans="1:36" s="3" customFormat="1" ht="21.75" x14ac:dyDescent="0.25">
      <c r="A2" s="2" t="s">
        <v>78</v>
      </c>
    </row>
    <row r="3" spans="1:36" s="3" customFormat="1" ht="18" x14ac:dyDescent="0.25">
      <c r="A3" s="4" t="s">
        <v>19</v>
      </c>
    </row>
    <row r="4" spans="1:36" s="3" customFormat="1" ht="21.75" x14ac:dyDescent="0.25">
      <c r="A4" s="4"/>
      <c r="B4" s="5"/>
      <c r="C4" s="5"/>
    </row>
    <row r="5" spans="1:36" s="28" customFormat="1" ht="18.75" x14ac:dyDescent="0.2">
      <c r="A5" s="15"/>
      <c r="B5" s="38"/>
      <c r="C5" s="38"/>
      <c r="D5" s="39"/>
      <c r="E5" s="39"/>
      <c r="F5" s="39"/>
      <c r="G5" s="39"/>
      <c r="H5" s="39"/>
      <c r="I5" s="39"/>
      <c r="J5" s="39"/>
      <c r="K5" s="39"/>
      <c r="L5" s="39"/>
      <c r="M5" s="39"/>
      <c r="N5" s="39"/>
      <c r="O5" s="39"/>
      <c r="P5" s="39"/>
      <c r="Q5" s="39"/>
      <c r="R5" s="39"/>
      <c r="S5" s="39"/>
      <c r="U5" s="30"/>
      <c r="V5" s="30"/>
      <c r="W5" s="30"/>
      <c r="X5" s="30"/>
      <c r="Y5" s="30"/>
      <c r="Z5" s="30"/>
      <c r="AA5" s="15"/>
      <c r="AB5" s="15"/>
    </row>
    <row r="6" spans="1:36" s="3" customFormat="1" ht="15" customHeight="1" x14ac:dyDescent="0.25">
      <c r="A6" s="15"/>
      <c r="B6" s="38"/>
      <c r="C6" s="38"/>
      <c r="D6" s="30"/>
      <c r="E6" s="30"/>
      <c r="F6" s="30"/>
      <c r="G6" s="30"/>
      <c r="H6" s="30"/>
      <c r="I6" s="30"/>
      <c r="J6" s="30"/>
      <c r="K6" s="30"/>
      <c r="L6" s="30"/>
      <c r="M6" s="30"/>
      <c r="N6" s="30"/>
      <c r="O6" s="30"/>
      <c r="P6" s="30"/>
      <c r="Q6" s="30"/>
      <c r="R6" s="30"/>
      <c r="S6" s="30"/>
      <c r="T6" s="30"/>
      <c r="U6" s="30"/>
      <c r="V6" s="30"/>
      <c r="W6" s="30"/>
      <c r="X6" s="30"/>
      <c r="Y6" s="30"/>
      <c r="Z6" s="30"/>
      <c r="AA6" s="30"/>
      <c r="AB6" s="15"/>
      <c r="AC6" s="15"/>
    </row>
    <row r="7" spans="1:36" s="15" customFormat="1" ht="20.100000000000001" customHeight="1" x14ac:dyDescent="0.4">
      <c r="A7" s="6" t="s">
        <v>79</v>
      </c>
      <c r="B7" s="5" t="s">
        <v>80</v>
      </c>
      <c r="C7" s="5"/>
      <c r="D7" s="3"/>
      <c r="E7" s="18"/>
      <c r="F7" s="18"/>
      <c r="G7" s="18"/>
      <c r="H7" s="18"/>
      <c r="I7" s="18"/>
      <c r="J7" s="18"/>
      <c r="K7" s="18"/>
      <c r="L7" s="18"/>
      <c r="M7" s="18"/>
      <c r="N7" s="18"/>
      <c r="O7" s="18"/>
      <c r="P7" s="18"/>
      <c r="Q7" s="18"/>
      <c r="R7" s="18"/>
      <c r="S7" s="18"/>
      <c r="T7" s="18"/>
      <c r="U7" s="18"/>
      <c r="V7" s="18"/>
      <c r="W7" s="18"/>
      <c r="X7" s="18"/>
      <c r="Y7" s="18"/>
      <c r="Z7" s="18"/>
      <c r="AA7" s="18"/>
      <c r="AB7" s="18"/>
      <c r="AC7" s="18"/>
    </row>
    <row r="8" spans="1:36" s="15" customFormat="1" ht="21.75" x14ac:dyDescent="0.25">
      <c r="A8" s="7"/>
      <c r="B8" s="5"/>
      <c r="C8" s="5"/>
      <c r="D8" s="3"/>
      <c r="E8" s="18"/>
      <c r="F8" s="18"/>
      <c r="G8" s="18"/>
      <c r="H8" s="18"/>
      <c r="I8" s="18"/>
      <c r="J8" s="18"/>
      <c r="K8" s="18"/>
      <c r="L8" s="18"/>
      <c r="M8" s="18"/>
      <c r="N8" s="18"/>
      <c r="O8" s="18"/>
      <c r="P8" s="18"/>
      <c r="Q8" s="18"/>
      <c r="R8" s="18"/>
      <c r="S8" s="18"/>
      <c r="T8" s="18"/>
      <c r="U8" s="18"/>
      <c r="V8" s="18"/>
      <c r="W8" s="18"/>
      <c r="X8" s="18"/>
      <c r="Y8" s="18"/>
      <c r="Z8" s="18"/>
      <c r="AA8" s="18"/>
      <c r="AB8" s="18"/>
      <c r="AC8" s="18"/>
    </row>
    <row r="9" spans="1:36" s="15" customFormat="1" ht="20.100000000000001" customHeight="1" x14ac:dyDescent="0.25">
      <c r="A9" s="7"/>
      <c r="B9" s="5" t="s">
        <v>21</v>
      </c>
      <c r="C9" s="5"/>
      <c r="D9" s="3"/>
      <c r="E9" s="18"/>
      <c r="F9" s="18"/>
      <c r="G9" s="18"/>
      <c r="H9" s="18"/>
      <c r="I9" s="18"/>
      <c r="J9" s="18"/>
      <c r="K9" s="18"/>
      <c r="L9" s="18"/>
      <c r="M9" s="18"/>
      <c r="N9" s="18"/>
      <c r="O9" s="18"/>
      <c r="P9" s="18"/>
      <c r="Q9" s="18"/>
      <c r="R9" s="18"/>
      <c r="S9" s="18"/>
      <c r="T9" s="18"/>
      <c r="U9" s="18"/>
      <c r="V9" s="18"/>
      <c r="W9" s="18"/>
      <c r="X9" s="18"/>
      <c r="Y9" s="18"/>
      <c r="Z9" s="18"/>
      <c r="AA9" s="18"/>
      <c r="AB9" s="18"/>
      <c r="AC9" s="18"/>
      <c r="AD9" s="185"/>
      <c r="AE9" s="185"/>
      <c r="AF9" s="185"/>
      <c r="AG9" s="185"/>
      <c r="AH9" s="185"/>
      <c r="AI9" s="185"/>
    </row>
    <row r="10" spans="1:36" s="15" customFormat="1" ht="20.100000000000001" customHeight="1" x14ac:dyDescent="0.2">
      <c r="A10" s="18"/>
      <c r="B10" s="18"/>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row>
    <row r="11" spans="1:36" s="15" customFormat="1" ht="20.100000000000001" customHeight="1" x14ac:dyDescent="0.35">
      <c r="A11" s="18"/>
      <c r="B11" s="14"/>
      <c r="C11" s="14"/>
      <c r="D11" s="190" t="s">
        <v>6</v>
      </c>
      <c r="E11" s="191"/>
      <c r="F11" s="191"/>
      <c r="G11" s="191"/>
      <c r="H11" s="191"/>
      <c r="I11" s="191"/>
      <c r="J11" s="191"/>
      <c r="K11" s="191"/>
      <c r="L11" s="191"/>
      <c r="M11" s="191"/>
      <c r="N11" s="191"/>
      <c r="O11" s="191"/>
      <c r="P11" s="191"/>
      <c r="Q11" s="191"/>
      <c r="R11" s="191"/>
      <c r="S11" s="191"/>
      <c r="T11" s="191"/>
      <c r="U11" s="191"/>
      <c r="V11" s="191"/>
      <c r="W11" s="191"/>
      <c r="X11" s="191"/>
      <c r="Y11" s="191"/>
      <c r="Z11" s="191"/>
      <c r="AA11" s="204"/>
      <c r="AB11" s="18"/>
      <c r="AC11" s="18"/>
    </row>
    <row r="12" spans="1:36" s="15" customFormat="1" ht="22.5" customHeight="1" x14ac:dyDescent="0.2">
      <c r="A12" s="18"/>
      <c r="B12" s="194" t="s">
        <v>8</v>
      </c>
      <c r="C12" s="194"/>
      <c r="D12" s="194" t="s">
        <v>7</v>
      </c>
      <c r="E12" s="194"/>
      <c r="F12" s="194"/>
      <c r="G12" s="194" t="s">
        <v>10</v>
      </c>
      <c r="H12" s="194"/>
      <c r="I12" s="194"/>
      <c r="J12" s="194" t="s">
        <v>11</v>
      </c>
      <c r="K12" s="194" t="s">
        <v>11</v>
      </c>
      <c r="L12" s="194" t="s">
        <v>11</v>
      </c>
      <c r="M12" s="194" t="s">
        <v>12</v>
      </c>
      <c r="N12" s="194" t="s">
        <v>12</v>
      </c>
      <c r="O12" s="194" t="s">
        <v>12</v>
      </c>
      <c r="P12" s="194" t="s">
        <v>13</v>
      </c>
      <c r="Q12" s="194" t="s">
        <v>13</v>
      </c>
      <c r="R12" s="194" t="s">
        <v>13</v>
      </c>
      <c r="S12" s="194" t="s">
        <v>14</v>
      </c>
      <c r="T12" s="194" t="s">
        <v>14</v>
      </c>
      <c r="U12" s="194" t="s">
        <v>14</v>
      </c>
      <c r="V12" s="194" t="s">
        <v>22</v>
      </c>
      <c r="W12" s="194" t="s">
        <v>22</v>
      </c>
      <c r="X12" s="194" t="s">
        <v>22</v>
      </c>
      <c r="Y12" s="194" t="s">
        <v>15</v>
      </c>
      <c r="Z12" s="194" t="s">
        <v>15</v>
      </c>
      <c r="AA12" s="194" t="s">
        <v>15</v>
      </c>
      <c r="AB12" s="18"/>
      <c r="AC12" s="18"/>
    </row>
    <row r="13" spans="1:36" s="15" customFormat="1" ht="22.5" customHeight="1" x14ac:dyDescent="0.2">
      <c r="A13" s="18"/>
      <c r="B13" s="194"/>
      <c r="C13" s="194"/>
      <c r="D13" s="17" t="s">
        <v>1</v>
      </c>
      <c r="E13" s="17" t="s">
        <v>4</v>
      </c>
      <c r="F13" s="17" t="s">
        <v>5</v>
      </c>
      <c r="G13" s="17" t="s">
        <v>1</v>
      </c>
      <c r="H13" s="17" t="s">
        <v>4</v>
      </c>
      <c r="I13" s="17" t="s">
        <v>5</v>
      </c>
      <c r="J13" s="17" t="s">
        <v>1</v>
      </c>
      <c r="K13" s="17" t="s">
        <v>4</v>
      </c>
      <c r="L13" s="17" t="s">
        <v>5</v>
      </c>
      <c r="M13" s="17" t="s">
        <v>1</v>
      </c>
      <c r="N13" s="17" t="s">
        <v>4</v>
      </c>
      <c r="O13" s="17" t="s">
        <v>5</v>
      </c>
      <c r="P13" s="17" t="s">
        <v>1</v>
      </c>
      <c r="Q13" s="17" t="s">
        <v>4</v>
      </c>
      <c r="R13" s="17" t="s">
        <v>5</v>
      </c>
      <c r="S13" s="17" t="s">
        <v>1</v>
      </c>
      <c r="T13" s="17" t="s">
        <v>4</v>
      </c>
      <c r="U13" s="17" t="s">
        <v>5</v>
      </c>
      <c r="V13" s="17" t="s">
        <v>1</v>
      </c>
      <c r="W13" s="17" t="s">
        <v>4</v>
      </c>
      <c r="X13" s="17" t="s">
        <v>5</v>
      </c>
      <c r="Y13" s="17" t="s">
        <v>1</v>
      </c>
      <c r="Z13" s="17" t="s">
        <v>4</v>
      </c>
      <c r="AA13" s="17" t="s">
        <v>5</v>
      </c>
      <c r="AB13" s="18"/>
      <c r="AC13" s="18"/>
      <c r="AD13" s="28"/>
      <c r="AE13" s="28"/>
    </row>
    <row r="14" spans="1:36" s="15" customFormat="1" ht="22.5" customHeight="1" x14ac:dyDescent="0.2">
      <c r="A14" s="18"/>
      <c r="B14" s="189" t="s">
        <v>7</v>
      </c>
      <c r="C14" s="189"/>
      <c r="D14" s="40">
        <v>0</v>
      </c>
      <c r="E14" s="40">
        <v>0</v>
      </c>
      <c r="F14" s="40">
        <v>0</v>
      </c>
      <c r="G14" s="40">
        <v>0</v>
      </c>
      <c r="H14" s="40">
        <v>0</v>
      </c>
      <c r="I14" s="40">
        <v>0</v>
      </c>
      <c r="J14" s="40">
        <v>0</v>
      </c>
      <c r="K14" s="40">
        <v>0</v>
      </c>
      <c r="L14" s="40">
        <v>0</v>
      </c>
      <c r="M14" s="40">
        <v>0</v>
      </c>
      <c r="N14" s="40">
        <v>0</v>
      </c>
      <c r="O14" s="40">
        <v>0</v>
      </c>
      <c r="P14" s="40">
        <v>0</v>
      </c>
      <c r="Q14" s="40">
        <v>0</v>
      </c>
      <c r="R14" s="40">
        <v>0</v>
      </c>
      <c r="S14" s="40">
        <v>0</v>
      </c>
      <c r="T14" s="40">
        <v>0</v>
      </c>
      <c r="U14" s="40">
        <v>0</v>
      </c>
      <c r="V14" s="40">
        <v>0</v>
      </c>
      <c r="W14" s="40">
        <v>0</v>
      </c>
      <c r="X14" s="40">
        <v>0</v>
      </c>
      <c r="Y14" s="40">
        <v>0</v>
      </c>
      <c r="Z14" s="40">
        <v>0</v>
      </c>
      <c r="AA14" s="40">
        <v>0</v>
      </c>
      <c r="AB14" s="18"/>
      <c r="AC14" s="18"/>
      <c r="AD14" s="18"/>
      <c r="AE14" s="18"/>
      <c r="AH14" s="186"/>
      <c r="AI14" s="186"/>
      <c r="AJ14" s="186"/>
    </row>
    <row r="15" spans="1:36" s="15" customFormat="1" ht="22.5" customHeight="1" x14ac:dyDescent="0.2">
      <c r="A15" s="18"/>
      <c r="B15" s="189" t="s">
        <v>10</v>
      </c>
      <c r="C15" s="189"/>
      <c r="D15" s="22">
        <v>608.23369785865998</v>
      </c>
      <c r="E15" s="22">
        <v>379.83186234299006</v>
      </c>
      <c r="F15" s="22">
        <v>477.28684376455999</v>
      </c>
      <c r="G15" s="40">
        <v>0</v>
      </c>
      <c r="H15" s="40">
        <v>0</v>
      </c>
      <c r="I15" s="40">
        <v>0</v>
      </c>
      <c r="J15" s="22">
        <v>2166.7405068641406</v>
      </c>
      <c r="K15" s="22">
        <v>2106.9021909869498</v>
      </c>
      <c r="L15" s="22">
        <v>2220.53906442376</v>
      </c>
      <c r="M15" s="22">
        <v>0.47146413653000002</v>
      </c>
      <c r="N15" s="22">
        <v>0.42039437291999998</v>
      </c>
      <c r="O15" s="22">
        <v>0.40755837016999991</v>
      </c>
      <c r="P15" s="22">
        <v>1.43452475286</v>
      </c>
      <c r="Q15" s="22">
        <v>1.4191020484900001</v>
      </c>
      <c r="R15" s="22">
        <v>3.0412606155099997</v>
      </c>
      <c r="S15" s="22">
        <v>5.8119535610000009E-2</v>
      </c>
      <c r="T15" s="22">
        <v>5.3103567480000002E-2</v>
      </c>
      <c r="U15" s="22">
        <v>5.3623667200000009E-2</v>
      </c>
      <c r="V15" s="35">
        <v>2776.9383131478007</v>
      </c>
      <c r="W15" s="35">
        <v>2488.62665331883</v>
      </c>
      <c r="X15" s="35">
        <v>2701.3283508412001</v>
      </c>
      <c r="Y15" s="22">
        <v>0.11948307619</v>
      </c>
      <c r="Z15" s="22">
        <v>0.13691345200999999</v>
      </c>
      <c r="AA15" s="22">
        <v>0.11838451498000001</v>
      </c>
      <c r="AB15" s="18"/>
      <c r="AC15" s="18"/>
      <c r="AD15" s="18"/>
      <c r="AE15" s="18"/>
      <c r="AH15" s="186"/>
      <c r="AI15" s="186"/>
      <c r="AJ15" s="186"/>
    </row>
    <row r="16" spans="1:36" s="15" customFormat="1" ht="22.5" customHeight="1" x14ac:dyDescent="0.2">
      <c r="A16" s="18"/>
      <c r="B16" s="189" t="s">
        <v>11</v>
      </c>
      <c r="C16" s="189"/>
      <c r="D16" s="22">
        <v>1925.1706773874375</v>
      </c>
      <c r="E16" s="22">
        <v>1967.1666057612888</v>
      </c>
      <c r="F16" s="22">
        <v>2004.3305334405557</v>
      </c>
      <c r="G16" s="22">
        <v>0.49302146859000001</v>
      </c>
      <c r="H16" s="22">
        <v>1.0610002939399998</v>
      </c>
      <c r="I16" s="22">
        <v>0.64773480492000002</v>
      </c>
      <c r="J16" s="22">
        <v>547.95967389525993</v>
      </c>
      <c r="K16" s="22">
        <v>566.67962092555945</v>
      </c>
      <c r="L16" s="22">
        <v>562.41293475370833</v>
      </c>
      <c r="M16" s="22">
        <v>1284.0262838119086</v>
      </c>
      <c r="N16" s="22">
        <v>1276.3761053530611</v>
      </c>
      <c r="O16" s="22">
        <v>1322.1303423145123</v>
      </c>
      <c r="P16" s="22">
        <v>5831.2478449192731</v>
      </c>
      <c r="Q16" s="22">
        <v>6140.3092653594103</v>
      </c>
      <c r="R16" s="22">
        <v>6058.9729739937866</v>
      </c>
      <c r="S16" s="22">
        <v>9015.1748488277572</v>
      </c>
      <c r="T16" s="22">
        <v>9419.3375140411008</v>
      </c>
      <c r="U16" s="22">
        <v>9597.4174963053374</v>
      </c>
      <c r="V16" s="35">
        <v>18604.072350310227</v>
      </c>
      <c r="W16" s="35">
        <v>19370.930111734364</v>
      </c>
      <c r="X16" s="35">
        <v>19545.912015612823</v>
      </c>
      <c r="Y16" s="22">
        <v>326.66127377814797</v>
      </c>
      <c r="Z16" s="22">
        <v>347.00530062139632</v>
      </c>
      <c r="AA16" s="22">
        <v>327.15738024603479</v>
      </c>
      <c r="AB16" s="18"/>
      <c r="AC16" s="18"/>
      <c r="AD16" s="18"/>
      <c r="AE16" s="18"/>
      <c r="AH16" s="186"/>
      <c r="AI16" s="186"/>
      <c r="AJ16" s="186"/>
    </row>
    <row r="17" spans="1:36" s="28" customFormat="1" ht="22.5" customHeight="1" x14ac:dyDescent="0.2">
      <c r="A17" s="18"/>
      <c r="B17" s="189" t="s">
        <v>12</v>
      </c>
      <c r="C17" s="189"/>
      <c r="D17" s="40">
        <v>0</v>
      </c>
      <c r="E17" s="40">
        <v>0</v>
      </c>
      <c r="F17" s="40">
        <v>0</v>
      </c>
      <c r="G17" s="40">
        <v>0</v>
      </c>
      <c r="H17" s="40">
        <v>0</v>
      </c>
      <c r="I17" s="40">
        <v>0</v>
      </c>
      <c r="J17" s="40">
        <v>0</v>
      </c>
      <c r="K17" s="40">
        <v>0</v>
      </c>
      <c r="L17" s="40">
        <v>0</v>
      </c>
      <c r="M17" s="40">
        <v>0</v>
      </c>
      <c r="N17" s="40">
        <v>0</v>
      </c>
      <c r="O17" s="40">
        <v>0</v>
      </c>
      <c r="P17" s="40">
        <v>0</v>
      </c>
      <c r="Q17" s="40">
        <v>0</v>
      </c>
      <c r="R17" s="40">
        <v>0</v>
      </c>
      <c r="S17" s="40">
        <v>0</v>
      </c>
      <c r="T17" s="40">
        <v>0</v>
      </c>
      <c r="U17" s="40">
        <v>0</v>
      </c>
      <c r="V17" s="40">
        <v>0</v>
      </c>
      <c r="W17" s="40">
        <v>0</v>
      </c>
      <c r="X17" s="40">
        <v>0</v>
      </c>
      <c r="Y17" s="40">
        <v>0</v>
      </c>
      <c r="Z17" s="40">
        <v>0</v>
      </c>
      <c r="AA17" s="40">
        <v>0</v>
      </c>
      <c r="AB17" s="18"/>
      <c r="AC17" s="18"/>
      <c r="AD17" s="18"/>
      <c r="AE17" s="18"/>
      <c r="AH17" s="186"/>
      <c r="AI17" s="186"/>
      <c r="AJ17" s="186"/>
    </row>
    <row r="18" spans="1:36" ht="22.5" customHeight="1" x14ac:dyDescent="0.2">
      <c r="B18" s="189" t="s">
        <v>13</v>
      </c>
      <c r="C18" s="189"/>
      <c r="D18" s="40">
        <v>0</v>
      </c>
      <c r="E18" s="40">
        <v>0</v>
      </c>
      <c r="F18" s="40">
        <v>0</v>
      </c>
      <c r="G18" s="40">
        <v>0</v>
      </c>
      <c r="H18" s="40">
        <v>0</v>
      </c>
      <c r="I18" s="40">
        <v>0</v>
      </c>
      <c r="J18" s="40">
        <v>0</v>
      </c>
      <c r="K18" s="40">
        <v>0</v>
      </c>
      <c r="L18" s="40">
        <v>0</v>
      </c>
      <c r="M18" s="40">
        <v>0</v>
      </c>
      <c r="N18" s="40">
        <v>0</v>
      </c>
      <c r="O18" s="40">
        <v>0</v>
      </c>
      <c r="P18" s="40">
        <v>0</v>
      </c>
      <c r="Q18" s="40">
        <v>0</v>
      </c>
      <c r="R18" s="40">
        <v>0</v>
      </c>
      <c r="S18" s="40">
        <v>0</v>
      </c>
      <c r="T18" s="40">
        <v>0</v>
      </c>
      <c r="U18" s="40">
        <v>0</v>
      </c>
      <c r="V18" s="40">
        <v>0</v>
      </c>
      <c r="W18" s="40">
        <v>0</v>
      </c>
      <c r="X18" s="40">
        <v>0</v>
      </c>
      <c r="Y18" s="40">
        <v>0</v>
      </c>
      <c r="Z18" s="40">
        <v>0</v>
      </c>
      <c r="AA18" s="40">
        <v>0</v>
      </c>
      <c r="AH18" s="186"/>
      <c r="AI18" s="186"/>
      <c r="AJ18" s="186"/>
    </row>
    <row r="19" spans="1:36" ht="22.5" customHeight="1" x14ac:dyDescent="0.2">
      <c r="B19" s="189" t="s">
        <v>14</v>
      </c>
      <c r="C19" s="189"/>
      <c r="D19" s="40">
        <v>0</v>
      </c>
      <c r="E19" s="40">
        <v>0</v>
      </c>
      <c r="F19" s="40">
        <v>0</v>
      </c>
      <c r="G19" s="40">
        <v>0</v>
      </c>
      <c r="H19" s="40">
        <v>0</v>
      </c>
      <c r="I19" s="40">
        <v>0</v>
      </c>
      <c r="J19" s="40">
        <v>0</v>
      </c>
      <c r="K19" s="40">
        <v>0</v>
      </c>
      <c r="L19" s="40">
        <v>0</v>
      </c>
      <c r="M19" s="40">
        <v>0</v>
      </c>
      <c r="N19" s="40">
        <v>0</v>
      </c>
      <c r="O19" s="40">
        <v>0</v>
      </c>
      <c r="P19" s="40">
        <v>0</v>
      </c>
      <c r="Q19" s="40">
        <v>0</v>
      </c>
      <c r="R19" s="40">
        <v>0</v>
      </c>
      <c r="S19" s="40">
        <v>0</v>
      </c>
      <c r="T19" s="40">
        <v>0</v>
      </c>
      <c r="U19" s="40">
        <v>0</v>
      </c>
      <c r="V19" s="40">
        <v>0</v>
      </c>
      <c r="W19" s="40">
        <v>0</v>
      </c>
      <c r="X19" s="40">
        <v>0</v>
      </c>
      <c r="Y19" s="40">
        <v>0</v>
      </c>
      <c r="Z19" s="40">
        <v>0</v>
      </c>
      <c r="AA19" s="40">
        <v>0</v>
      </c>
      <c r="AH19" s="186"/>
      <c r="AI19" s="186"/>
      <c r="AJ19" s="186"/>
    </row>
    <row r="20" spans="1:36" ht="22.5" customHeight="1" x14ac:dyDescent="0.2">
      <c r="B20" s="189" t="s">
        <v>15</v>
      </c>
      <c r="C20" s="189"/>
      <c r="D20" s="22">
        <v>43.9373051952184</v>
      </c>
      <c r="E20" s="22">
        <v>42.115638061676037</v>
      </c>
      <c r="F20" s="22">
        <v>41.705867443368803</v>
      </c>
      <c r="G20" s="22">
        <v>302.35197226112001</v>
      </c>
      <c r="H20" s="22">
        <v>124.46536070747</v>
      </c>
      <c r="I20" s="22">
        <v>136.24805190105999</v>
      </c>
      <c r="J20" s="22">
        <v>206.18738236092497</v>
      </c>
      <c r="K20" s="22">
        <v>249.32398509264576</v>
      </c>
      <c r="L20" s="22">
        <v>252.61378330573322</v>
      </c>
      <c r="M20" s="22">
        <v>4.0839388036413951</v>
      </c>
      <c r="N20" s="22">
        <v>4.1009032975857629</v>
      </c>
      <c r="O20" s="22">
        <v>4.5470411466646476</v>
      </c>
      <c r="P20" s="22">
        <v>463.43324603635853</v>
      </c>
      <c r="Q20" s="22">
        <v>478.67909336299863</v>
      </c>
      <c r="R20" s="22">
        <v>503.51281361689769</v>
      </c>
      <c r="S20" s="22">
        <v>0</v>
      </c>
      <c r="T20" s="22">
        <v>0</v>
      </c>
      <c r="U20" s="22">
        <v>0</v>
      </c>
      <c r="V20" s="35">
        <v>1019.9938446572633</v>
      </c>
      <c r="W20" s="35">
        <v>898.68498052237624</v>
      </c>
      <c r="X20" s="35">
        <v>938.62755741372439</v>
      </c>
      <c r="Y20" s="23">
        <v>0</v>
      </c>
      <c r="Z20" s="23">
        <v>0</v>
      </c>
      <c r="AA20" s="23">
        <v>0</v>
      </c>
      <c r="AH20" s="186"/>
      <c r="AI20" s="186"/>
      <c r="AJ20" s="186"/>
    </row>
    <row r="21" spans="1:36" ht="22.5" customHeight="1" x14ac:dyDescent="0.2">
      <c r="B21" s="189" t="s">
        <v>16</v>
      </c>
      <c r="C21" s="189"/>
      <c r="D21" s="27">
        <v>2577.3416804413159</v>
      </c>
      <c r="E21" s="27">
        <v>2389.114106165955</v>
      </c>
      <c r="F21" s="27">
        <v>2523.3232446484844</v>
      </c>
      <c r="G21" s="27">
        <v>302.84499372970998</v>
      </c>
      <c r="H21" s="27">
        <v>125.52636100141</v>
      </c>
      <c r="I21" s="27">
        <v>136.89578670597999</v>
      </c>
      <c r="J21" s="27">
        <v>2920.8875631203255</v>
      </c>
      <c r="K21" s="27">
        <v>2922.9057970051549</v>
      </c>
      <c r="L21" s="27">
        <v>3035.5657824832015</v>
      </c>
      <c r="M21" s="27">
        <v>1288.5816867520798</v>
      </c>
      <c r="N21" s="27">
        <v>1280.897403023567</v>
      </c>
      <c r="O21" s="27">
        <v>1327.0849418313469</v>
      </c>
      <c r="P21" s="27">
        <v>6296.1156157084915</v>
      </c>
      <c r="Q21" s="27">
        <v>6620.407460770899</v>
      </c>
      <c r="R21" s="27">
        <v>6565.527048226194</v>
      </c>
      <c r="S21" s="27">
        <v>9015.232968363367</v>
      </c>
      <c r="T21" s="27">
        <v>9419.3906176085802</v>
      </c>
      <c r="U21" s="27">
        <v>9597.4711199725371</v>
      </c>
      <c r="V21" s="27">
        <v>22401.004508115293</v>
      </c>
      <c r="W21" s="27">
        <v>22758.241745575571</v>
      </c>
      <c r="X21" s="27">
        <v>23185.867923867747</v>
      </c>
      <c r="Y21" s="27">
        <v>326.78075685433799</v>
      </c>
      <c r="Z21" s="27">
        <v>347.14221407340631</v>
      </c>
      <c r="AA21" s="27">
        <v>327.27576476101478</v>
      </c>
      <c r="AH21" s="186"/>
      <c r="AI21" s="186"/>
      <c r="AJ21" s="186"/>
    </row>
    <row r="22" spans="1:36" ht="22.5" customHeight="1" x14ac:dyDescent="0.2">
      <c r="B22" s="189" t="s">
        <v>26</v>
      </c>
      <c r="C22" s="189"/>
      <c r="D22" s="41">
        <f>D21/$V21*100</f>
        <v>11.505473692073108</v>
      </c>
      <c r="E22" s="41">
        <f>E21/$W21*100</f>
        <v>10.497797382042586</v>
      </c>
      <c r="F22" s="41">
        <f>F21/$X21*100</f>
        <v>10.883022593477953</v>
      </c>
      <c r="G22" s="41">
        <f>G21/$V21*100</f>
        <v>1.3519259532312367</v>
      </c>
      <c r="H22" s="41">
        <f>H21/$W21*100</f>
        <v>0.551564406445474</v>
      </c>
      <c r="I22" s="41">
        <f>I21/$X21*100</f>
        <v>0.59042769999158917</v>
      </c>
      <c r="J22" s="41">
        <f>J21/$V21*100</f>
        <v>13.039091894571802</v>
      </c>
      <c r="K22" s="41">
        <f>K21/$W21*100</f>
        <v>12.843284774287964</v>
      </c>
      <c r="L22" s="41">
        <f>L21/$X21*100</f>
        <v>13.092310335117375</v>
      </c>
      <c r="M22" s="41">
        <f>M21/$V21*100</f>
        <v>5.7523388573278513</v>
      </c>
      <c r="N22" s="41">
        <f>N21/$W21*100</f>
        <v>5.6282792728159077</v>
      </c>
      <c r="O22" s="41">
        <f>O21/$X21*100</f>
        <v>5.7236802443148287</v>
      </c>
      <c r="P22" s="41">
        <f>P21/$V21*100</f>
        <v>28.106398592204091</v>
      </c>
      <c r="Q22" s="41">
        <f>Q21/$W21*100</f>
        <v>29.090153513541843</v>
      </c>
      <c r="R22" s="41">
        <f>R21/$X21*100</f>
        <v>28.316934564556799</v>
      </c>
      <c r="S22" s="41">
        <f>S21/$V21*100</f>
        <v>40.244771010591897</v>
      </c>
      <c r="T22" s="41">
        <f>T21/$W21*100</f>
        <v>41.388920650866204</v>
      </c>
      <c r="U22" s="41">
        <f>U21/$X21*100</f>
        <v>41.39362456254144</v>
      </c>
      <c r="V22" s="41">
        <f>V21/$V21*100</f>
        <v>100</v>
      </c>
      <c r="W22" s="41">
        <f>W21/$W21*100</f>
        <v>100</v>
      </c>
      <c r="X22" s="41">
        <f>X21/$X21*100</f>
        <v>100</v>
      </c>
      <c r="Y22" s="23"/>
      <c r="Z22" s="23"/>
      <c r="AA22" s="23"/>
    </row>
    <row r="23" spans="1:36" ht="20.100000000000001" customHeight="1" x14ac:dyDescent="0.2">
      <c r="B23" s="187"/>
      <c r="C23" s="38"/>
      <c r="D23" s="42"/>
      <c r="E23" s="42"/>
      <c r="F23" s="42"/>
      <c r="G23" s="42"/>
      <c r="H23" s="42"/>
      <c r="I23" s="42"/>
      <c r="J23" s="42"/>
      <c r="K23" s="42"/>
      <c r="L23" s="42"/>
      <c r="M23" s="42"/>
      <c r="N23" s="42"/>
      <c r="O23" s="42"/>
      <c r="P23" s="42"/>
      <c r="Q23" s="42"/>
      <c r="R23" s="42"/>
      <c r="S23" s="42"/>
      <c r="T23" s="42"/>
      <c r="U23" s="42"/>
      <c r="V23" s="42"/>
      <c r="W23" s="42"/>
      <c r="X23" s="42"/>
      <c r="Y23" s="42"/>
      <c r="Z23" s="42"/>
      <c r="AA23" s="42"/>
    </row>
    <row r="24" spans="1:36" ht="21.95" customHeight="1" x14ac:dyDescent="0.2"/>
    <row r="25" spans="1:36" ht="30" customHeight="1" x14ac:dyDescent="0.35">
      <c r="A25" s="15"/>
      <c r="B25" s="29"/>
      <c r="C25" s="29"/>
      <c r="D25" s="202" t="s">
        <v>23</v>
      </c>
      <c r="E25" s="202"/>
      <c r="F25" s="202"/>
      <c r="G25" s="202"/>
      <c r="H25" s="202"/>
      <c r="I25" s="202"/>
      <c r="J25" s="202"/>
      <c r="K25" s="202"/>
      <c r="L25" s="195" t="s">
        <v>24</v>
      </c>
      <c r="M25" s="196"/>
      <c r="N25" s="196"/>
      <c r="O25" s="196"/>
      <c r="P25" s="196"/>
      <c r="Q25" s="196"/>
      <c r="R25" s="196"/>
      <c r="S25" s="197"/>
      <c r="T25" s="205" t="s">
        <v>57</v>
      </c>
      <c r="U25" s="206"/>
      <c r="V25" s="206"/>
      <c r="W25" s="206"/>
      <c r="X25" s="206"/>
      <c r="Y25" s="207"/>
    </row>
    <row r="26" spans="1:36" ht="20.100000000000001" customHeight="1" x14ac:dyDescent="0.35">
      <c r="A26" s="15"/>
      <c r="B26" s="31"/>
      <c r="C26" s="31"/>
      <c r="D26" s="202"/>
      <c r="E26" s="202"/>
      <c r="F26" s="202"/>
      <c r="G26" s="202"/>
      <c r="H26" s="202"/>
      <c r="I26" s="202"/>
      <c r="J26" s="202"/>
      <c r="K26" s="202"/>
      <c r="L26" s="198"/>
      <c r="M26" s="199"/>
      <c r="N26" s="199"/>
      <c r="O26" s="199"/>
      <c r="P26" s="199"/>
      <c r="Q26" s="199"/>
      <c r="R26" s="199"/>
      <c r="S26" s="200"/>
      <c r="T26" s="208" t="s">
        <v>5</v>
      </c>
      <c r="U26" s="209"/>
      <c r="V26" s="209"/>
      <c r="W26" s="209"/>
      <c r="X26" s="209"/>
      <c r="Y26" s="210"/>
    </row>
    <row r="27" spans="1:36" ht="22.5" customHeight="1" x14ac:dyDescent="0.35">
      <c r="A27" s="15"/>
      <c r="B27" s="194" t="s">
        <v>8</v>
      </c>
      <c r="C27" s="194"/>
      <c r="D27" s="203" t="s">
        <v>6</v>
      </c>
      <c r="E27" s="203"/>
      <c r="F27" s="203"/>
      <c r="G27" s="203"/>
      <c r="H27" s="203"/>
      <c r="I27" s="203"/>
      <c r="J27" s="203"/>
      <c r="K27" s="203"/>
      <c r="L27" s="203" t="s">
        <v>6</v>
      </c>
      <c r="M27" s="203"/>
      <c r="N27" s="203"/>
      <c r="O27" s="203"/>
      <c r="P27" s="203"/>
      <c r="Q27" s="203"/>
      <c r="R27" s="203"/>
      <c r="S27" s="203"/>
      <c r="T27" s="211" t="s">
        <v>6</v>
      </c>
      <c r="U27" s="211"/>
      <c r="V27" s="211"/>
      <c r="W27" s="211"/>
      <c r="X27" s="211"/>
      <c r="Y27" s="211"/>
    </row>
    <row r="28" spans="1:36" ht="22.5" customHeight="1" x14ac:dyDescent="0.2">
      <c r="A28" s="15"/>
      <c r="B28" s="194"/>
      <c r="C28" s="194"/>
      <c r="D28" s="32" t="s">
        <v>7</v>
      </c>
      <c r="E28" s="32" t="s">
        <v>10</v>
      </c>
      <c r="F28" s="32" t="s">
        <v>11</v>
      </c>
      <c r="G28" s="32" t="s">
        <v>12</v>
      </c>
      <c r="H28" s="32" t="s">
        <v>13</v>
      </c>
      <c r="I28" s="32" t="s">
        <v>14</v>
      </c>
      <c r="J28" s="17" t="s">
        <v>22</v>
      </c>
      <c r="K28" s="32" t="s">
        <v>15</v>
      </c>
      <c r="L28" s="32" t="s">
        <v>7</v>
      </c>
      <c r="M28" s="32" t="s">
        <v>10</v>
      </c>
      <c r="N28" s="32" t="s">
        <v>11</v>
      </c>
      <c r="O28" s="32" t="s">
        <v>12</v>
      </c>
      <c r="P28" s="32" t="s">
        <v>13</v>
      </c>
      <c r="Q28" s="32" t="s">
        <v>14</v>
      </c>
      <c r="R28" s="17" t="s">
        <v>22</v>
      </c>
      <c r="S28" s="32" t="s">
        <v>15</v>
      </c>
      <c r="T28" s="17" t="s">
        <v>7</v>
      </c>
      <c r="U28" s="17" t="s">
        <v>10</v>
      </c>
      <c r="V28" s="17" t="s">
        <v>11</v>
      </c>
      <c r="W28" s="17" t="s">
        <v>12</v>
      </c>
      <c r="X28" s="17" t="s">
        <v>13</v>
      </c>
      <c r="Y28" s="17" t="s">
        <v>14</v>
      </c>
    </row>
    <row r="29" spans="1:36" ht="22.5" customHeight="1" x14ac:dyDescent="0.2">
      <c r="A29" s="15"/>
      <c r="B29" s="189" t="s">
        <v>7</v>
      </c>
      <c r="C29" s="189"/>
      <c r="D29" s="33" t="str">
        <f>IFERROR(((F14-D14)/ABS(D14))*100,"--")</f>
        <v>--</v>
      </c>
      <c r="E29" s="33" t="str">
        <f>IFERROR(((I14-G14)/ABS(G14))*100,"--")</f>
        <v>--</v>
      </c>
      <c r="F29" s="33" t="str">
        <f>IFERROR(((L14-J14)/ABS(J14))*100,"--")</f>
        <v>--</v>
      </c>
      <c r="G29" s="33" t="str">
        <f>IFERROR(((O14-M14)/ABS(M14))*100,"--")</f>
        <v>--</v>
      </c>
      <c r="H29" s="33" t="str">
        <f>IFERROR(((R14-P14)/ABS(P14))*100,"-")</f>
        <v>-</v>
      </c>
      <c r="I29" s="33" t="str">
        <f>IFERROR(((U14-S14)/ABS(S14))*100,"-")</f>
        <v>-</v>
      </c>
      <c r="J29" s="33" t="str">
        <f t="shared" ref="J29:J36" si="0">IFERROR(((X14-V14)/ABS(V14))*100,"--")</f>
        <v>--</v>
      </c>
      <c r="K29" s="33" t="str">
        <f t="shared" ref="K29:K36" si="1">IFERROR(((AA14-Y14)/ABS(Y14))*100,"--")</f>
        <v>--</v>
      </c>
      <c r="L29" s="33" t="str">
        <f t="shared" ref="L29:L36" si="2">IFERROR(((F14-E14)/ABS(E14))*100,"--")</f>
        <v>--</v>
      </c>
      <c r="M29" s="33" t="str">
        <f t="shared" ref="M29:M36" si="3">IFERROR(((I14-H14)/ABS(H14))*100,"--")</f>
        <v>--</v>
      </c>
      <c r="N29" s="33" t="str">
        <f t="shared" ref="N29:N36" si="4">IFERROR(((L14-K14)/ABS(K14))*100,"--")</f>
        <v>--</v>
      </c>
      <c r="O29" s="33" t="str">
        <f t="shared" ref="O29:O36" si="5">IFERROR(((O14-N14)/ABS(N14))*100,"--")</f>
        <v>--</v>
      </c>
      <c r="P29" s="33" t="str">
        <f>IFERROR(((R14-Q14)/ABS(Q14))*100,"-")</f>
        <v>-</v>
      </c>
      <c r="Q29" s="33" t="str">
        <f>IFERROR(((U14-T14)/ABS(T14))*100,"-")</f>
        <v>-</v>
      </c>
      <c r="R29" s="33" t="str">
        <f t="shared" ref="R29:R36" si="6">IFERROR(((X14-W14)/ABS(W14))*100,"--")</f>
        <v>--</v>
      </c>
      <c r="S29" s="33" t="str">
        <f t="shared" ref="S29:S35" si="7">IFERROR(((AA14-Z14)/ABS(Z14))*100,"--")</f>
        <v>--</v>
      </c>
      <c r="T29" s="33">
        <f t="shared" ref="T29:T35" si="8">IFERROR(F14/$F$21*100,"-")</f>
        <v>0</v>
      </c>
      <c r="U29" s="33">
        <f>IFERROR(I14/$I$21*100,"-")</f>
        <v>0</v>
      </c>
      <c r="V29" s="33">
        <f t="shared" ref="V29:V36" si="9">IFERROR(L14/$L$21*100,"-")</f>
        <v>0</v>
      </c>
      <c r="W29" s="33">
        <f t="shared" ref="W29:W36" si="10">IFERROR(O14/$O$21*100,"-")</f>
        <v>0</v>
      </c>
      <c r="X29" s="33">
        <f t="shared" ref="X29:X36" si="11">IFERROR(R14/$R$21*100,"-")</f>
        <v>0</v>
      </c>
      <c r="Y29" s="33">
        <f t="shared" ref="Y29:Y36" si="12">IFERROR(U14/$U$21*100,"-")</f>
        <v>0</v>
      </c>
    </row>
    <row r="30" spans="1:36" ht="22.5" customHeight="1" x14ac:dyDescent="0.2">
      <c r="A30" s="15"/>
      <c r="B30" s="189" t="s">
        <v>10</v>
      </c>
      <c r="C30" s="189"/>
      <c r="D30" s="22">
        <f>IFERROR(((F15-D15)/ABS(D15))*100,"--")</f>
        <v>-21.529036381099871</v>
      </c>
      <c r="E30" s="33" t="str">
        <f>IFERROR(((I15-G15)/ABS(G15))*100,"--")</f>
        <v>--</v>
      </c>
      <c r="F30" s="22">
        <f>IFERROR(((L15-J15)/ABS(J15))*100,"--")</f>
        <v>2.4829257305703165</v>
      </c>
      <c r="G30" s="22">
        <f>IFERROR(((O15-M15)/ABS(M15))*100,"--")</f>
        <v>-13.55474603653839</v>
      </c>
      <c r="H30" s="22">
        <f>IFERROR(((R15-P15)/ABS(P15))*100,"--")</f>
        <v>112.00474996661185</v>
      </c>
      <c r="I30" s="22">
        <f>IFERROR(((U15-S15)/ABS(S15))*100,"--")</f>
        <v>-7.7355545993496255</v>
      </c>
      <c r="J30" s="22">
        <f>IFERROR(((X15-V15)/ABS(V15))*100,"--")</f>
        <v>-2.7227814873889988</v>
      </c>
      <c r="K30" s="22">
        <f>IFERROR(((AA15-Y15)/ABS(Y15))*100,"--")</f>
        <v>-0.91942829480978028</v>
      </c>
      <c r="L30" s="22">
        <f t="shared" si="2"/>
        <v>25.657400308762828</v>
      </c>
      <c r="M30" s="33" t="str">
        <f t="shared" si="3"/>
        <v>--</v>
      </c>
      <c r="N30" s="22">
        <f t="shared" si="4"/>
        <v>5.3935523880953662</v>
      </c>
      <c r="O30" s="22">
        <f t="shared" si="5"/>
        <v>-3.0533241110824134</v>
      </c>
      <c r="P30" s="22">
        <f t="shared" ref="P30:P36" si="13">IFERROR(((R15-Q15)/ABS(Q15))*100,"--")</f>
        <v>114.30880314393615</v>
      </c>
      <c r="Q30" s="22">
        <f t="shared" ref="Q30:Q36" si="14">IFERROR(((U15-T15)/ABS(T15))*100,"--")</f>
        <v>0.97940636511075896</v>
      </c>
      <c r="R30" s="22">
        <f t="shared" si="6"/>
        <v>8.5469508750423167</v>
      </c>
      <c r="S30" s="22">
        <f t="shared" si="7"/>
        <v>-13.533321056463214</v>
      </c>
      <c r="T30" s="22">
        <f>IFERROR(F15/$F$21*100,"-")</f>
        <v>18.915009988387325</v>
      </c>
      <c r="U30" s="33"/>
      <c r="V30" s="22">
        <f>IFERROR(L15/$L$21*100,"-")</f>
        <v>73.150747621330723</v>
      </c>
      <c r="W30" s="22">
        <f>IFERROR(O15/$O$21*100,"-")</f>
        <v>3.07107975777028E-2</v>
      </c>
      <c r="X30" s="22">
        <f>IFERROR(R15/$R$21*100,"-")</f>
        <v>4.6321652369578706E-2</v>
      </c>
      <c r="Y30" s="22">
        <f>IFERROR(U15/$U$21*100,"-")</f>
        <v>5.5872704934123787E-4</v>
      </c>
    </row>
    <row r="31" spans="1:36" ht="22.5" customHeight="1" x14ac:dyDescent="0.2">
      <c r="A31" s="15"/>
      <c r="B31" s="189" t="s">
        <v>11</v>
      </c>
      <c r="C31" s="189"/>
      <c r="D31" s="22">
        <f>IFERROR(((F16-D16)/ABS(D16))*100,"--")</f>
        <v>4.1118357443789035</v>
      </c>
      <c r="E31" s="22">
        <f>IFERROR(((I16-G16)/ABS(G16))*100,"--")</f>
        <v>31.380648954794431</v>
      </c>
      <c r="F31" s="22">
        <f t="shared" ref="F31:F36" si="15">IFERROR(((L16-J16)/ABS(J16))*100,"--")</f>
        <v>2.6376504598787465</v>
      </c>
      <c r="G31" s="22">
        <f t="shared" ref="G31:G36" si="16">IFERROR(((O16-M16)/ABS(M16))*100,"--")</f>
        <v>2.9675450559690737</v>
      </c>
      <c r="H31" s="22">
        <f t="shared" ref="H31:H36" si="17">IFERROR(((R16-P16)/ABS(P16))*100,"--")</f>
        <v>3.9052555324488361</v>
      </c>
      <c r="I31" s="22">
        <f t="shared" ref="I31:I36" si="18">IFERROR(((U16-S16)/ABS(S16))*100,"--")</f>
        <v>6.4584731548860557</v>
      </c>
      <c r="J31" s="22">
        <f t="shared" si="0"/>
        <v>5.06254570272562</v>
      </c>
      <c r="K31" s="22">
        <f t="shared" si="1"/>
        <v>0.1518718341323034</v>
      </c>
      <c r="L31" s="22">
        <f t="shared" si="2"/>
        <v>1.8892109885570423</v>
      </c>
      <c r="M31" s="22">
        <f t="shared" si="3"/>
        <v>-38.950553678486557</v>
      </c>
      <c r="N31" s="22">
        <f t="shared" si="4"/>
        <v>-0.75292740629746469</v>
      </c>
      <c r="O31" s="22">
        <f t="shared" si="5"/>
        <v>3.5846986456076748</v>
      </c>
      <c r="P31" s="22">
        <f t="shared" si="13"/>
        <v>-1.3246285789623482</v>
      </c>
      <c r="Q31" s="22">
        <f t="shared" si="14"/>
        <v>1.8905786314459863</v>
      </c>
      <c r="R31" s="22">
        <f t="shared" si="6"/>
        <v>0.90332215783722158</v>
      </c>
      <c r="S31" s="22">
        <f>IFERROR(((AA16-Z16)/ABS(Z16))*100,"--")</f>
        <v>-5.7197744068517276</v>
      </c>
      <c r="T31" s="22">
        <f t="shared" si="8"/>
        <v>79.432174918190952</v>
      </c>
      <c r="U31" s="22">
        <f t="shared" ref="U31:U36" si="19">IFERROR(I16/$I$21*100,"-")</f>
        <v>0.47315905076843773</v>
      </c>
      <c r="V31" s="22">
        <f t="shared" si="9"/>
        <v>18.52745007204668</v>
      </c>
      <c r="W31" s="22">
        <f t="shared" si="10"/>
        <v>99.626655433977163</v>
      </c>
      <c r="X31" s="22">
        <f t="shared" si="11"/>
        <v>92.28463959539603</v>
      </c>
      <c r="Y31" s="22">
        <f t="shared" si="12"/>
        <v>99.999441272950662</v>
      </c>
    </row>
    <row r="32" spans="1:36" ht="22.5" customHeight="1" x14ac:dyDescent="0.2">
      <c r="A32" s="15"/>
      <c r="B32" s="189" t="s">
        <v>12</v>
      </c>
      <c r="C32" s="189"/>
      <c r="D32" s="33" t="str">
        <f>IFERROR(((F17-D17)/ABS(D17))*100,"--")</f>
        <v>--</v>
      </c>
      <c r="E32" s="33" t="str">
        <f>IFERROR(((I17-G17)/ABS(G17))*100,"--")</f>
        <v>--</v>
      </c>
      <c r="F32" s="33" t="str">
        <f>IFERROR(((L17-J17)/ABS(J17))*100,"--")</f>
        <v>--</v>
      </c>
      <c r="G32" s="33" t="str">
        <f>IFERROR(((O17-M17)/ABS(M17))*100,"--")</f>
        <v>--</v>
      </c>
      <c r="H32" s="33" t="str">
        <f>IFERROR(((R17-P17)/ABS(P17))*100,"--")</f>
        <v>--</v>
      </c>
      <c r="I32" s="33" t="str">
        <f>IFERROR(((U17-S17)/ABS(S17))*100,"--")</f>
        <v>--</v>
      </c>
      <c r="J32" s="33" t="str">
        <f>IFERROR(((X17-V17)/ABS(V17))*100,"--")</f>
        <v>--</v>
      </c>
      <c r="K32" s="33" t="str">
        <f>IFERROR(((AA17-Y17)/ABS(Y17))*100,"--")</f>
        <v>--</v>
      </c>
      <c r="L32" s="33" t="str">
        <f t="shared" si="2"/>
        <v>--</v>
      </c>
      <c r="M32" s="33" t="str">
        <f t="shared" si="3"/>
        <v>--</v>
      </c>
      <c r="N32" s="33" t="str">
        <f t="shared" si="4"/>
        <v>--</v>
      </c>
      <c r="O32" s="33" t="str">
        <f t="shared" si="5"/>
        <v>--</v>
      </c>
      <c r="P32" s="33" t="str">
        <f t="shared" si="13"/>
        <v>--</v>
      </c>
      <c r="Q32" s="33" t="str">
        <f t="shared" si="14"/>
        <v>--</v>
      </c>
      <c r="R32" s="33" t="str">
        <f t="shared" si="6"/>
        <v>--</v>
      </c>
      <c r="S32" s="33" t="str">
        <f>IFERROR(((AA17-Z17)/ABS(Z17))*100,"--")</f>
        <v>--</v>
      </c>
      <c r="T32" s="33">
        <f>IFERROR(F17/$F$21*100,"-")</f>
        <v>0</v>
      </c>
      <c r="U32" s="33">
        <f>IFERROR(I17/$I$21*100,"-")</f>
        <v>0</v>
      </c>
      <c r="V32" s="33">
        <f>IFERROR(L17/$L$21*100,"-")</f>
        <v>0</v>
      </c>
      <c r="W32" s="33">
        <f t="shared" si="10"/>
        <v>0</v>
      </c>
      <c r="X32" s="33">
        <f t="shared" si="11"/>
        <v>0</v>
      </c>
      <c r="Y32" s="33">
        <f t="shared" si="12"/>
        <v>0</v>
      </c>
    </row>
    <row r="33" spans="1:28" s="43" customFormat="1" ht="22.5" customHeight="1" x14ac:dyDescent="0.25">
      <c r="A33" s="34"/>
      <c r="B33" s="189" t="s">
        <v>13</v>
      </c>
      <c r="C33" s="189"/>
      <c r="D33" s="33" t="str">
        <f t="shared" ref="D33:D36" si="20">IFERROR(((F18-D18)/ABS(D18))*100,"--")</f>
        <v>--</v>
      </c>
      <c r="E33" s="33" t="str">
        <f t="shared" ref="E33:E36" si="21">IFERROR(((I18-G18)/ABS(G18))*100,"--")</f>
        <v>--</v>
      </c>
      <c r="F33" s="33" t="str">
        <f t="shared" si="15"/>
        <v>--</v>
      </c>
      <c r="G33" s="33" t="str">
        <f t="shared" si="16"/>
        <v>--</v>
      </c>
      <c r="H33" s="33" t="str">
        <f t="shared" si="17"/>
        <v>--</v>
      </c>
      <c r="I33" s="33" t="str">
        <f t="shared" si="18"/>
        <v>--</v>
      </c>
      <c r="J33" s="33" t="str">
        <f t="shared" si="0"/>
        <v>--</v>
      </c>
      <c r="K33" s="33" t="str">
        <f t="shared" si="1"/>
        <v>--</v>
      </c>
      <c r="L33" s="33" t="str">
        <f t="shared" si="2"/>
        <v>--</v>
      </c>
      <c r="M33" s="33" t="str">
        <f t="shared" si="3"/>
        <v>--</v>
      </c>
      <c r="N33" s="33" t="str">
        <f t="shared" si="4"/>
        <v>--</v>
      </c>
      <c r="O33" s="33" t="str">
        <f t="shared" si="5"/>
        <v>--</v>
      </c>
      <c r="P33" s="33" t="str">
        <f t="shared" si="13"/>
        <v>--</v>
      </c>
      <c r="Q33" s="33" t="str">
        <f t="shared" si="14"/>
        <v>--</v>
      </c>
      <c r="R33" s="33" t="str">
        <f t="shared" si="6"/>
        <v>--</v>
      </c>
      <c r="S33" s="33" t="str">
        <f t="shared" si="7"/>
        <v>--</v>
      </c>
      <c r="T33" s="33">
        <f t="shared" si="8"/>
        <v>0</v>
      </c>
      <c r="U33" s="33">
        <f t="shared" si="19"/>
        <v>0</v>
      </c>
      <c r="V33" s="33">
        <f t="shared" si="9"/>
        <v>0</v>
      </c>
      <c r="W33" s="33">
        <f t="shared" si="10"/>
        <v>0</v>
      </c>
      <c r="X33" s="33">
        <f t="shared" si="11"/>
        <v>0</v>
      </c>
      <c r="Y33" s="33">
        <f t="shared" si="12"/>
        <v>0</v>
      </c>
    </row>
    <row r="34" spans="1:28" s="43" customFormat="1" ht="22.5" customHeight="1" x14ac:dyDescent="0.25">
      <c r="A34" s="34"/>
      <c r="B34" s="189" t="s">
        <v>14</v>
      </c>
      <c r="C34" s="189"/>
      <c r="D34" s="33" t="str">
        <f t="shared" si="20"/>
        <v>--</v>
      </c>
      <c r="E34" s="33" t="str">
        <f t="shared" si="21"/>
        <v>--</v>
      </c>
      <c r="F34" s="33" t="str">
        <f t="shared" si="15"/>
        <v>--</v>
      </c>
      <c r="G34" s="33" t="str">
        <f t="shared" si="16"/>
        <v>--</v>
      </c>
      <c r="H34" s="33" t="str">
        <f>IFERROR(((R19-P19)/ABS(P19))*100,"-")</f>
        <v>-</v>
      </c>
      <c r="I34" s="33" t="str">
        <f>IFERROR(((U19-S19)/ABS(S19))*100,"-")</f>
        <v>-</v>
      </c>
      <c r="J34" s="33" t="str">
        <f t="shared" si="0"/>
        <v>--</v>
      </c>
      <c r="K34" s="33" t="str">
        <f>IFERROR(((AA19-Y19)/ABS(Y19))*100,"-")</f>
        <v>-</v>
      </c>
      <c r="L34" s="33" t="str">
        <f t="shared" si="2"/>
        <v>--</v>
      </c>
      <c r="M34" s="33" t="str">
        <f t="shared" si="3"/>
        <v>--</v>
      </c>
      <c r="N34" s="33" t="str">
        <f t="shared" si="4"/>
        <v>--</v>
      </c>
      <c r="O34" s="33" t="str">
        <f t="shared" si="5"/>
        <v>--</v>
      </c>
      <c r="P34" s="33" t="str">
        <f>IFERROR(((R19-Q19)/ABS(Q19))*100,"-")</f>
        <v>-</v>
      </c>
      <c r="Q34" s="33" t="str">
        <f>IFERROR(((U19-T19)/ABS(T19))*100,"-")</f>
        <v>-</v>
      </c>
      <c r="R34" s="33" t="str">
        <f t="shared" si="6"/>
        <v>--</v>
      </c>
      <c r="S34" s="33" t="str">
        <f>IFERROR(((AA19-Z19)/ABS(Z19))*100,"-")</f>
        <v>-</v>
      </c>
      <c r="T34" s="33">
        <f t="shared" si="8"/>
        <v>0</v>
      </c>
      <c r="U34" s="33">
        <f t="shared" si="19"/>
        <v>0</v>
      </c>
      <c r="V34" s="33">
        <f t="shared" si="9"/>
        <v>0</v>
      </c>
      <c r="W34" s="33">
        <f t="shared" si="10"/>
        <v>0</v>
      </c>
      <c r="X34" s="33">
        <f t="shared" si="11"/>
        <v>0</v>
      </c>
      <c r="Y34" s="33">
        <f t="shared" si="12"/>
        <v>0</v>
      </c>
    </row>
    <row r="35" spans="1:28" ht="22.5" customHeight="1" x14ac:dyDescent="0.2">
      <c r="A35" s="15"/>
      <c r="B35" s="189" t="s">
        <v>15</v>
      </c>
      <c r="C35" s="189"/>
      <c r="D35" s="22">
        <f t="shared" si="20"/>
        <v>-5.0786859638638919</v>
      </c>
      <c r="E35" s="22">
        <f t="shared" si="21"/>
        <v>-54.937270333599088</v>
      </c>
      <c r="F35" s="22">
        <f t="shared" si="15"/>
        <v>22.516606211887495</v>
      </c>
      <c r="G35" s="22">
        <f t="shared" si="16"/>
        <v>11.339600451660365</v>
      </c>
      <c r="H35" s="22">
        <f t="shared" si="17"/>
        <v>8.6484014522762003</v>
      </c>
      <c r="I35" s="35" t="str">
        <f>IFERROR(((U20-S20)/ABS(S20))*100,"-")</f>
        <v>-</v>
      </c>
      <c r="J35" s="35">
        <f t="shared" si="0"/>
        <v>-7.9771351238770896</v>
      </c>
      <c r="K35" s="33" t="str">
        <f t="shared" si="1"/>
        <v>--</v>
      </c>
      <c r="L35" s="22">
        <f t="shared" si="2"/>
        <v>-0.97296547592879445</v>
      </c>
      <c r="M35" s="22">
        <f t="shared" si="3"/>
        <v>9.4666428688402462</v>
      </c>
      <c r="N35" s="22">
        <f t="shared" si="4"/>
        <v>1.3194872574594123</v>
      </c>
      <c r="O35" s="22">
        <f t="shared" si="5"/>
        <v>10.879014126998069</v>
      </c>
      <c r="P35" s="22">
        <f t="shared" si="13"/>
        <v>5.1879684319253956</v>
      </c>
      <c r="Q35" s="35" t="str">
        <f>IFERROR(((U20-T20)/ABS(T20))*100,"-")</f>
        <v>-</v>
      </c>
      <c r="R35" s="35">
        <f t="shared" si="6"/>
        <v>4.4445581885802561</v>
      </c>
      <c r="S35" s="33" t="str">
        <f t="shared" si="7"/>
        <v>--</v>
      </c>
      <c r="T35" s="22">
        <f t="shared" si="8"/>
        <v>1.6528150934217192</v>
      </c>
      <c r="U35" s="22">
        <f t="shared" si="19"/>
        <v>99.52684094923157</v>
      </c>
      <c r="V35" s="22">
        <f t="shared" si="9"/>
        <v>8.3218023066225921</v>
      </c>
      <c r="W35" s="22">
        <f t="shared" si="10"/>
        <v>0.34263376844513316</v>
      </c>
      <c r="X35" s="22">
        <f t="shared" si="11"/>
        <v>7.6690387522343935</v>
      </c>
      <c r="Y35" s="22">
        <f>IFERROR(U20/$U$21*100,"-")</f>
        <v>0</v>
      </c>
    </row>
    <row r="36" spans="1:28" ht="22.5" customHeight="1" x14ac:dyDescent="0.2">
      <c r="A36" s="15"/>
      <c r="B36" s="189" t="s">
        <v>16</v>
      </c>
      <c r="C36" s="189"/>
      <c r="D36" s="27">
        <f t="shared" si="20"/>
        <v>-2.0958973427063023</v>
      </c>
      <c r="E36" s="27">
        <f t="shared" si="21"/>
        <v>-54.796747662878701</v>
      </c>
      <c r="F36" s="27">
        <f t="shared" si="15"/>
        <v>3.9261428892650549</v>
      </c>
      <c r="G36" s="27">
        <f t="shared" si="16"/>
        <v>2.9880337021020407</v>
      </c>
      <c r="H36" s="27">
        <f t="shared" si="17"/>
        <v>4.27901024951852</v>
      </c>
      <c r="I36" s="27">
        <f t="shared" si="18"/>
        <v>6.4583816486205574</v>
      </c>
      <c r="J36" s="27">
        <f t="shared" si="0"/>
        <v>3.5036974144088879</v>
      </c>
      <c r="K36" s="27">
        <f t="shared" si="1"/>
        <v>0.15148012736179531</v>
      </c>
      <c r="L36" s="27">
        <f t="shared" si="2"/>
        <v>5.6175273561089103</v>
      </c>
      <c r="M36" s="27">
        <f t="shared" si="3"/>
        <v>9.0574008629488443</v>
      </c>
      <c r="N36" s="27">
        <f t="shared" si="4"/>
        <v>3.8543830455801675</v>
      </c>
      <c r="O36" s="27">
        <f t="shared" si="5"/>
        <v>3.6058734055322388</v>
      </c>
      <c r="P36" s="27">
        <f t="shared" si="13"/>
        <v>-0.82895823059075824</v>
      </c>
      <c r="Q36" s="27">
        <f t="shared" si="14"/>
        <v>1.8905734945427755</v>
      </c>
      <c r="R36" s="27">
        <f t="shared" si="6"/>
        <v>1.8789947970181413</v>
      </c>
      <c r="S36" s="27">
        <f>IFERROR(((AA21-Z21)/ABS(Z21))*100,"--")</f>
        <v>-5.7228560823174863</v>
      </c>
      <c r="T36" s="27">
        <f>IFERROR(F21/$F$21*100,"-")</f>
        <v>100</v>
      </c>
      <c r="U36" s="27">
        <f t="shared" si="19"/>
        <v>100</v>
      </c>
      <c r="V36" s="27">
        <f t="shared" si="9"/>
        <v>100</v>
      </c>
      <c r="W36" s="27">
        <f t="shared" si="10"/>
        <v>100</v>
      </c>
      <c r="X36" s="27">
        <f t="shared" si="11"/>
        <v>100</v>
      </c>
      <c r="Y36" s="27">
        <f t="shared" si="12"/>
        <v>100</v>
      </c>
    </row>
    <row r="37" spans="1:28" ht="15.75" customHeight="1" x14ac:dyDescent="0.2">
      <c r="A37" s="15"/>
      <c r="B37" s="44"/>
      <c r="C37" s="44"/>
      <c r="D37" s="45"/>
      <c r="E37" s="30"/>
      <c r="F37" s="30"/>
      <c r="G37" s="30"/>
      <c r="H37" s="30"/>
      <c r="I37" s="30"/>
      <c r="J37" s="30"/>
      <c r="K37" s="30"/>
      <c r="L37" s="30"/>
      <c r="M37" s="30"/>
      <c r="N37" s="30"/>
      <c r="O37" s="30"/>
      <c r="P37" s="30"/>
      <c r="Q37" s="30"/>
      <c r="R37" s="30"/>
      <c r="S37" s="30"/>
      <c r="T37" s="30"/>
      <c r="U37" s="30"/>
      <c r="V37" s="30"/>
      <c r="W37" s="30"/>
      <c r="X37" s="30"/>
      <c r="Y37" s="30"/>
      <c r="Z37" s="30"/>
      <c r="AA37" s="30"/>
      <c r="AB37" s="15"/>
    </row>
    <row r="38" spans="1:28" ht="20.100000000000001" customHeight="1" x14ac:dyDescent="0.2"/>
    <row r="39" spans="1:28" ht="21.75" x14ac:dyDescent="0.4">
      <c r="A39" s="6" t="s">
        <v>81</v>
      </c>
      <c r="B39" s="5" t="s">
        <v>82</v>
      </c>
      <c r="C39" s="5"/>
      <c r="D39" s="5"/>
      <c r="E39" s="3"/>
      <c r="F39" s="3"/>
    </row>
    <row r="40" spans="1:28" ht="20.100000000000001" customHeight="1" x14ac:dyDescent="0.25">
      <c r="A40" s="3"/>
      <c r="B40" s="5"/>
      <c r="C40" s="5"/>
      <c r="D40" s="5"/>
      <c r="E40" s="3"/>
      <c r="F40" s="3"/>
    </row>
    <row r="41" spans="1:28" ht="20.100000000000001" customHeight="1" x14ac:dyDescent="0.25">
      <c r="A41" s="3"/>
      <c r="B41" s="5" t="s">
        <v>21</v>
      </c>
      <c r="C41" s="5"/>
      <c r="D41" s="5"/>
      <c r="E41" s="3"/>
      <c r="F41" s="3"/>
    </row>
    <row r="42" spans="1:28" ht="20.100000000000001" customHeight="1" x14ac:dyDescent="0.25">
      <c r="A42" s="11"/>
      <c r="B42" s="10"/>
      <c r="C42" s="10"/>
      <c r="D42" s="10"/>
      <c r="E42" s="11"/>
      <c r="F42" s="11"/>
    </row>
    <row r="43" spans="1:28" ht="20.100000000000001" customHeight="1" x14ac:dyDescent="0.35">
      <c r="B43" s="14"/>
      <c r="C43" s="14"/>
      <c r="D43" s="190" t="s">
        <v>6</v>
      </c>
      <c r="E43" s="191"/>
      <c r="F43" s="191"/>
      <c r="G43" s="191"/>
      <c r="H43" s="191"/>
      <c r="I43" s="191"/>
      <c r="J43" s="191"/>
      <c r="K43" s="191"/>
      <c r="L43" s="191"/>
      <c r="M43" s="191"/>
      <c r="N43" s="191"/>
      <c r="O43" s="191"/>
      <c r="P43" s="191"/>
      <c r="Q43" s="191"/>
      <c r="R43" s="191"/>
      <c r="S43" s="191"/>
      <c r="T43" s="191"/>
      <c r="U43" s="191"/>
      <c r="V43" s="191"/>
      <c r="W43" s="191"/>
      <c r="X43" s="191"/>
      <c r="Y43" s="191"/>
      <c r="Z43" s="191"/>
      <c r="AA43" s="204"/>
    </row>
    <row r="44" spans="1:28" ht="23.25" customHeight="1" x14ac:dyDescent="0.2">
      <c r="B44" s="194" t="s">
        <v>8</v>
      </c>
      <c r="C44" s="194"/>
      <c r="D44" s="194" t="s">
        <v>7</v>
      </c>
      <c r="E44" s="194"/>
      <c r="F44" s="194"/>
      <c r="G44" s="194" t="s">
        <v>10</v>
      </c>
      <c r="H44" s="194"/>
      <c r="I44" s="194"/>
      <c r="J44" s="194" t="s">
        <v>11</v>
      </c>
      <c r="K44" s="194" t="s">
        <v>11</v>
      </c>
      <c r="L44" s="194" t="s">
        <v>11</v>
      </c>
      <c r="M44" s="194" t="s">
        <v>12</v>
      </c>
      <c r="N44" s="194" t="s">
        <v>12</v>
      </c>
      <c r="O44" s="194" t="s">
        <v>12</v>
      </c>
      <c r="P44" s="194" t="s">
        <v>13</v>
      </c>
      <c r="Q44" s="194" t="s">
        <v>13</v>
      </c>
      <c r="R44" s="194" t="s">
        <v>13</v>
      </c>
      <c r="S44" s="194" t="s">
        <v>14</v>
      </c>
      <c r="T44" s="194" t="s">
        <v>14</v>
      </c>
      <c r="U44" s="194" t="s">
        <v>14</v>
      </c>
      <c r="V44" s="194" t="s">
        <v>22</v>
      </c>
      <c r="W44" s="194" t="s">
        <v>22</v>
      </c>
      <c r="X44" s="194" t="s">
        <v>22</v>
      </c>
      <c r="Y44" s="194" t="s">
        <v>15</v>
      </c>
      <c r="Z44" s="194" t="s">
        <v>15</v>
      </c>
      <c r="AA44" s="194" t="s">
        <v>15</v>
      </c>
    </row>
    <row r="45" spans="1:28" ht="23.25" customHeight="1" x14ac:dyDescent="0.2">
      <c r="B45" s="194"/>
      <c r="C45" s="194"/>
      <c r="D45" s="17" t="s">
        <v>1</v>
      </c>
      <c r="E45" s="17" t="s">
        <v>4</v>
      </c>
      <c r="F45" s="17" t="s">
        <v>5</v>
      </c>
      <c r="G45" s="17" t="s">
        <v>1</v>
      </c>
      <c r="H45" s="17" t="s">
        <v>4</v>
      </c>
      <c r="I45" s="17" t="s">
        <v>5</v>
      </c>
      <c r="J45" s="17" t="s">
        <v>1</v>
      </c>
      <c r="K45" s="17" t="s">
        <v>4</v>
      </c>
      <c r="L45" s="17" t="s">
        <v>5</v>
      </c>
      <c r="M45" s="17" t="s">
        <v>1</v>
      </c>
      <c r="N45" s="17" t="s">
        <v>4</v>
      </c>
      <c r="O45" s="17" t="s">
        <v>5</v>
      </c>
      <c r="P45" s="17" t="s">
        <v>1</v>
      </c>
      <c r="Q45" s="17" t="s">
        <v>4</v>
      </c>
      <c r="R45" s="17" t="s">
        <v>5</v>
      </c>
      <c r="S45" s="17" t="s">
        <v>1</v>
      </c>
      <c r="T45" s="17" t="s">
        <v>4</v>
      </c>
      <c r="U45" s="17" t="s">
        <v>5</v>
      </c>
      <c r="V45" s="17" t="s">
        <v>1</v>
      </c>
      <c r="W45" s="17" t="s">
        <v>4</v>
      </c>
      <c r="X45" s="17" t="s">
        <v>5</v>
      </c>
      <c r="Y45" s="17" t="s">
        <v>1</v>
      </c>
      <c r="Z45" s="17" t="s">
        <v>4</v>
      </c>
      <c r="AA45" s="17" t="s">
        <v>5</v>
      </c>
    </row>
    <row r="46" spans="1:28" ht="23.25" customHeight="1" x14ac:dyDescent="0.2">
      <c r="B46" s="189" t="s">
        <v>7</v>
      </c>
      <c r="C46" s="189"/>
      <c r="D46" s="33">
        <v>0</v>
      </c>
      <c r="E46" s="33">
        <v>0</v>
      </c>
      <c r="F46" s="33">
        <v>0</v>
      </c>
      <c r="G46" s="22">
        <v>708.73086533431001</v>
      </c>
      <c r="H46" s="22">
        <v>379.83186234299006</v>
      </c>
      <c r="I46" s="22">
        <v>477.28684376455999</v>
      </c>
      <c r="J46" s="22">
        <v>2112.4894571111804</v>
      </c>
      <c r="K46" s="22">
        <v>1967.1666057612888</v>
      </c>
      <c r="L46" s="22">
        <v>2004.3305334405557</v>
      </c>
      <c r="M46" s="33">
        <v>0</v>
      </c>
      <c r="N46" s="33">
        <v>0</v>
      </c>
      <c r="O46" s="33">
        <v>0</v>
      </c>
      <c r="P46" s="33">
        <v>0</v>
      </c>
      <c r="Q46" s="33">
        <v>0</v>
      </c>
      <c r="R46" s="33">
        <v>0</v>
      </c>
      <c r="S46" s="33">
        <v>0</v>
      </c>
      <c r="T46" s="33">
        <v>0</v>
      </c>
      <c r="U46" s="33">
        <v>0</v>
      </c>
      <c r="V46" s="35">
        <v>2821.2203224454906</v>
      </c>
      <c r="W46" s="35">
        <v>2346.9984681042788</v>
      </c>
      <c r="X46" s="35">
        <v>2481.6173772051156</v>
      </c>
      <c r="Y46" s="22">
        <v>43.702483849083904</v>
      </c>
      <c r="Z46" s="22">
        <v>42.115638061676037</v>
      </c>
      <c r="AA46" s="22">
        <v>41.705867443368803</v>
      </c>
    </row>
    <row r="47" spans="1:28" ht="23.25" customHeight="1" x14ac:dyDescent="0.2">
      <c r="B47" s="189" t="s">
        <v>10</v>
      </c>
      <c r="C47" s="189"/>
      <c r="D47" s="33">
        <v>0</v>
      </c>
      <c r="E47" s="33">
        <v>0</v>
      </c>
      <c r="F47" s="33">
        <v>0</v>
      </c>
      <c r="G47" s="40">
        <v>0</v>
      </c>
      <c r="H47" s="40">
        <v>0</v>
      </c>
      <c r="I47" s="40">
        <v>0</v>
      </c>
      <c r="J47" s="22">
        <v>10.670468217709999</v>
      </c>
      <c r="K47" s="22">
        <v>1.0610002939399998</v>
      </c>
      <c r="L47" s="22">
        <v>0.64773480492000002</v>
      </c>
      <c r="M47" s="33">
        <v>0</v>
      </c>
      <c r="N47" s="33">
        <v>0</v>
      </c>
      <c r="O47" s="33">
        <v>0</v>
      </c>
      <c r="P47" s="33">
        <v>0</v>
      </c>
      <c r="Q47" s="33">
        <v>0</v>
      </c>
      <c r="R47" s="33">
        <v>0</v>
      </c>
      <c r="S47" s="33">
        <v>0</v>
      </c>
      <c r="T47" s="33">
        <v>0</v>
      </c>
      <c r="U47" s="33">
        <v>0</v>
      </c>
      <c r="V47" s="35">
        <v>10.670468217709999</v>
      </c>
      <c r="W47" s="35">
        <v>1.0610002939399998</v>
      </c>
      <c r="X47" s="35">
        <v>0.64773480492000002</v>
      </c>
      <c r="Y47" s="22">
        <v>187.67746471155999</v>
      </c>
      <c r="Z47" s="22">
        <v>124.46536070747</v>
      </c>
      <c r="AA47" s="22">
        <v>136.24805190105999</v>
      </c>
    </row>
    <row r="48" spans="1:28" ht="23.25" customHeight="1" x14ac:dyDescent="0.2">
      <c r="B48" s="189" t="s">
        <v>11</v>
      </c>
      <c r="C48" s="189"/>
      <c r="D48" s="33">
        <v>0</v>
      </c>
      <c r="E48" s="33">
        <v>0</v>
      </c>
      <c r="F48" s="33">
        <v>0</v>
      </c>
      <c r="G48" s="22">
        <v>2429.0013469846599</v>
      </c>
      <c r="H48" s="22">
        <v>2106.9021909869498</v>
      </c>
      <c r="I48" s="22">
        <v>2220.53906442376</v>
      </c>
      <c r="J48" s="22">
        <v>455.47411270829679</v>
      </c>
      <c r="K48" s="22">
        <v>566.67962092555945</v>
      </c>
      <c r="L48" s="22">
        <v>562.41293475370833</v>
      </c>
      <c r="M48" s="33">
        <v>0</v>
      </c>
      <c r="N48" s="33">
        <v>0</v>
      </c>
      <c r="O48" s="33">
        <v>0</v>
      </c>
      <c r="P48" s="33">
        <v>0</v>
      </c>
      <c r="Q48" s="33">
        <v>0</v>
      </c>
      <c r="R48" s="33">
        <v>0</v>
      </c>
      <c r="S48" s="33">
        <v>0</v>
      </c>
      <c r="T48" s="33">
        <v>0</v>
      </c>
      <c r="U48" s="33">
        <v>0</v>
      </c>
      <c r="V48" s="35">
        <v>2884.475459692957</v>
      </c>
      <c r="W48" s="35">
        <v>2673.5818119125097</v>
      </c>
      <c r="X48" s="35">
        <v>2782.9519991774687</v>
      </c>
      <c r="Y48" s="22">
        <v>195.5033048513464</v>
      </c>
      <c r="Z48" s="22">
        <v>249.32398509264576</v>
      </c>
      <c r="AA48" s="22">
        <v>252.61378330573322</v>
      </c>
    </row>
    <row r="49" spans="2:27" ht="23.25" customHeight="1" x14ac:dyDescent="0.2">
      <c r="B49" s="189" t="s">
        <v>12</v>
      </c>
      <c r="C49" s="189"/>
      <c r="D49" s="33">
        <v>0</v>
      </c>
      <c r="E49" s="33">
        <v>0</v>
      </c>
      <c r="F49" s="33">
        <v>0</v>
      </c>
      <c r="G49" s="22">
        <v>0.46122515031</v>
      </c>
      <c r="H49" s="22">
        <v>0.42039437291999998</v>
      </c>
      <c r="I49" s="22">
        <v>0.40755837016999991</v>
      </c>
      <c r="J49" s="22">
        <v>1284.9317575538596</v>
      </c>
      <c r="K49" s="22">
        <v>1276.3761053530611</v>
      </c>
      <c r="L49" s="22">
        <v>1322.1303423145123</v>
      </c>
      <c r="M49" s="33">
        <v>0</v>
      </c>
      <c r="N49" s="33">
        <v>0</v>
      </c>
      <c r="O49" s="33">
        <v>0</v>
      </c>
      <c r="P49" s="33">
        <v>0</v>
      </c>
      <c r="Q49" s="33">
        <v>0</v>
      </c>
      <c r="R49" s="33">
        <v>0</v>
      </c>
      <c r="S49" s="33">
        <v>0</v>
      </c>
      <c r="T49" s="33">
        <v>0</v>
      </c>
      <c r="U49" s="33">
        <v>0</v>
      </c>
      <c r="V49" s="35">
        <v>1285.3929827041698</v>
      </c>
      <c r="W49" s="35">
        <v>1276.7964997259812</v>
      </c>
      <c r="X49" s="35">
        <v>1322.5379006846822</v>
      </c>
      <c r="Y49" s="22">
        <v>4.6405140166736567</v>
      </c>
      <c r="Z49" s="22">
        <v>4.1009032975857629</v>
      </c>
      <c r="AA49" s="22">
        <v>4.5470411466646476</v>
      </c>
    </row>
    <row r="50" spans="2:27" ht="23.25" customHeight="1" x14ac:dyDescent="0.2">
      <c r="B50" s="189" t="s">
        <v>13</v>
      </c>
      <c r="C50" s="189"/>
      <c r="D50" s="33">
        <v>0</v>
      </c>
      <c r="E50" s="33">
        <v>0</v>
      </c>
      <c r="F50" s="33">
        <v>0</v>
      </c>
      <c r="G50" s="22">
        <v>0.81495081049999996</v>
      </c>
      <c r="H50" s="22">
        <v>1.4191020484900001</v>
      </c>
      <c r="I50" s="22">
        <v>3.0412606155099997</v>
      </c>
      <c r="J50" s="22">
        <v>5565.5037524370482</v>
      </c>
      <c r="K50" s="22">
        <v>6140.3092653594103</v>
      </c>
      <c r="L50" s="22">
        <v>6058.9729739937866</v>
      </c>
      <c r="M50" s="33">
        <v>0</v>
      </c>
      <c r="N50" s="33">
        <v>0</v>
      </c>
      <c r="O50" s="33">
        <v>0</v>
      </c>
      <c r="P50" s="33">
        <v>0</v>
      </c>
      <c r="Q50" s="33">
        <v>0</v>
      </c>
      <c r="R50" s="33">
        <v>0</v>
      </c>
      <c r="S50" s="33">
        <v>0</v>
      </c>
      <c r="T50" s="33">
        <v>0</v>
      </c>
      <c r="U50" s="33">
        <v>0</v>
      </c>
      <c r="V50" s="35">
        <v>5566.318703247548</v>
      </c>
      <c r="W50" s="35">
        <v>6141.7283674079008</v>
      </c>
      <c r="X50" s="35">
        <v>6062.0142346092971</v>
      </c>
      <c r="Y50" s="22">
        <v>454.60188058332625</v>
      </c>
      <c r="Z50" s="22">
        <v>478.67909336299863</v>
      </c>
      <c r="AA50" s="22">
        <v>503.51281361689769</v>
      </c>
    </row>
    <row r="51" spans="2:27" ht="23.25" customHeight="1" x14ac:dyDescent="0.2">
      <c r="B51" s="189" t="s">
        <v>14</v>
      </c>
      <c r="C51" s="189"/>
      <c r="D51" s="33">
        <v>0</v>
      </c>
      <c r="E51" s="33">
        <v>0</v>
      </c>
      <c r="F51" s="33">
        <v>0</v>
      </c>
      <c r="G51" s="22">
        <v>5.2445716960000006E-2</v>
      </c>
      <c r="H51" s="22">
        <v>5.3103567480000002E-2</v>
      </c>
      <c r="I51" s="22">
        <v>5.3623667200000009E-2</v>
      </c>
      <c r="J51" s="22">
        <v>8580.56104220405</v>
      </c>
      <c r="K51" s="22">
        <v>9419.3375140411008</v>
      </c>
      <c r="L51" s="22">
        <v>9597.4174963053374</v>
      </c>
      <c r="M51" s="33">
        <v>0</v>
      </c>
      <c r="N51" s="33">
        <v>0</v>
      </c>
      <c r="O51" s="33">
        <v>0</v>
      </c>
      <c r="P51" s="33">
        <v>0</v>
      </c>
      <c r="Q51" s="33">
        <v>0</v>
      </c>
      <c r="R51" s="33">
        <v>0</v>
      </c>
      <c r="S51" s="33">
        <v>0</v>
      </c>
      <c r="T51" s="33">
        <v>0</v>
      </c>
      <c r="U51" s="33">
        <v>0</v>
      </c>
      <c r="V51" s="35">
        <v>8580.6134879210094</v>
      </c>
      <c r="W51" s="35">
        <v>9419.390617608582</v>
      </c>
      <c r="X51" s="35">
        <v>9597.4711199725389</v>
      </c>
      <c r="Y51" s="22">
        <v>0</v>
      </c>
      <c r="Z51" s="22">
        <v>0</v>
      </c>
      <c r="AA51" s="22">
        <v>0</v>
      </c>
    </row>
    <row r="52" spans="2:27" ht="23.25" customHeight="1" x14ac:dyDescent="0.2">
      <c r="B52" s="189" t="s">
        <v>15</v>
      </c>
      <c r="C52" s="189"/>
      <c r="D52" s="33">
        <v>0</v>
      </c>
      <c r="E52" s="33">
        <v>0</v>
      </c>
      <c r="F52" s="33">
        <v>0</v>
      </c>
      <c r="G52" s="22">
        <v>0.15257319345000001</v>
      </c>
      <c r="H52" s="22">
        <v>0.13691345200999999</v>
      </c>
      <c r="I52" s="22">
        <v>0.11838451498000001</v>
      </c>
      <c r="J52" s="22">
        <v>326.64685575425398</v>
      </c>
      <c r="K52" s="22">
        <v>347.00530062139632</v>
      </c>
      <c r="L52" s="22">
        <v>327.15738024603479</v>
      </c>
      <c r="M52" s="33">
        <v>0</v>
      </c>
      <c r="N52" s="33">
        <v>0</v>
      </c>
      <c r="O52" s="33">
        <v>0</v>
      </c>
      <c r="P52" s="33">
        <v>0</v>
      </c>
      <c r="Q52" s="33">
        <v>0</v>
      </c>
      <c r="R52" s="33">
        <v>0</v>
      </c>
      <c r="S52" s="33">
        <v>0</v>
      </c>
      <c r="T52" s="33">
        <v>0</v>
      </c>
      <c r="U52" s="33">
        <v>0</v>
      </c>
      <c r="V52" s="35">
        <v>326.79942894770397</v>
      </c>
      <c r="W52" s="35">
        <v>347.14221407340631</v>
      </c>
      <c r="X52" s="35">
        <v>327.27576476101478</v>
      </c>
      <c r="Y52" s="23">
        <v>0</v>
      </c>
      <c r="Z52" s="23">
        <v>0</v>
      </c>
      <c r="AA52" s="23">
        <v>0</v>
      </c>
    </row>
    <row r="53" spans="2:27" ht="23.25" customHeight="1" x14ac:dyDescent="0.2">
      <c r="B53" s="189" t="s">
        <v>16</v>
      </c>
      <c r="C53" s="189"/>
      <c r="D53" s="33">
        <v>0</v>
      </c>
      <c r="E53" s="33">
        <v>0</v>
      </c>
      <c r="F53" s="33">
        <v>0</v>
      </c>
      <c r="G53" s="27">
        <v>3139.2134071901892</v>
      </c>
      <c r="H53" s="27">
        <v>2488.7635667708396</v>
      </c>
      <c r="I53" s="27">
        <v>2701.4467353561799</v>
      </c>
      <c r="J53" s="27">
        <v>18336.277445986401</v>
      </c>
      <c r="K53" s="27">
        <v>19717.935412355757</v>
      </c>
      <c r="L53" s="27">
        <v>19873.069395858853</v>
      </c>
      <c r="M53" s="33">
        <v>0</v>
      </c>
      <c r="N53" s="33">
        <v>0</v>
      </c>
      <c r="O53" s="33">
        <v>0</v>
      </c>
      <c r="P53" s="33">
        <v>0</v>
      </c>
      <c r="Q53" s="33">
        <v>0</v>
      </c>
      <c r="R53" s="33">
        <v>0</v>
      </c>
      <c r="S53" s="33">
        <v>0</v>
      </c>
      <c r="T53" s="33">
        <v>0</v>
      </c>
      <c r="U53" s="33">
        <v>0</v>
      </c>
      <c r="V53" s="27">
        <v>21475.490853176587</v>
      </c>
      <c r="W53" s="27">
        <v>22206.698979126602</v>
      </c>
      <c r="X53" s="27">
        <v>22574.516131215041</v>
      </c>
      <c r="Y53" s="27">
        <v>886.12564801199017</v>
      </c>
      <c r="Z53" s="27">
        <v>898.68498052237624</v>
      </c>
      <c r="AA53" s="27">
        <v>938.62755741372439</v>
      </c>
    </row>
    <row r="54" spans="2:27" ht="23.25" customHeight="1" x14ac:dyDescent="0.2">
      <c r="B54" s="189" t="s">
        <v>26</v>
      </c>
      <c r="C54" s="189"/>
      <c r="D54" s="33">
        <f>D53/$V53*100</f>
        <v>0</v>
      </c>
      <c r="E54" s="33">
        <f>E53/$W53*100</f>
        <v>0</v>
      </c>
      <c r="F54" s="33">
        <f>F53/$X53*100</f>
        <v>0</v>
      </c>
      <c r="G54" s="41">
        <f>G53/$V53*100</f>
        <v>14.617656139514255</v>
      </c>
      <c r="H54" s="41">
        <f>H53/$W53*100</f>
        <v>11.207264839813321</v>
      </c>
      <c r="I54" s="41">
        <f>I53/$X53*100</f>
        <v>11.966797957723395</v>
      </c>
      <c r="J54" s="41">
        <f>J53/$V53*100</f>
        <v>85.382343860485761</v>
      </c>
      <c r="K54" s="41">
        <f>K53/$W53*100</f>
        <v>88.792735160186652</v>
      </c>
      <c r="L54" s="41">
        <f>L53/$X53*100</f>
        <v>88.033202042276571</v>
      </c>
      <c r="M54" s="33">
        <f>M53/$V53*100</f>
        <v>0</v>
      </c>
      <c r="N54" s="33">
        <f>N53/$W53*100</f>
        <v>0</v>
      </c>
      <c r="O54" s="33">
        <f>O53/$X53*100</f>
        <v>0</v>
      </c>
      <c r="P54" s="33">
        <f>P53/$V53*100</f>
        <v>0</v>
      </c>
      <c r="Q54" s="33">
        <f>Q53/$W53*100</f>
        <v>0</v>
      </c>
      <c r="R54" s="33">
        <f>R53/$X53*100</f>
        <v>0</v>
      </c>
      <c r="S54" s="33">
        <f>S53/$V53*100</f>
        <v>0</v>
      </c>
      <c r="T54" s="33">
        <f>T53/$W53*100</f>
        <v>0</v>
      </c>
      <c r="U54" s="33">
        <f>U53/$X53*100</f>
        <v>0</v>
      </c>
      <c r="V54" s="41">
        <f>V53/$V53*100</f>
        <v>100</v>
      </c>
      <c r="W54" s="41">
        <f>W53/$W53*100</f>
        <v>100</v>
      </c>
      <c r="X54" s="41">
        <f>X53/$X53*100</f>
        <v>100</v>
      </c>
      <c r="Y54" s="23"/>
      <c r="Z54" s="23"/>
      <c r="AA54" s="23"/>
    </row>
    <row r="55" spans="2:27" ht="21.95" customHeight="1" x14ac:dyDescent="0.2">
      <c r="B55" s="38"/>
      <c r="C55" s="38"/>
      <c r="D55" s="42"/>
      <c r="E55" s="42"/>
      <c r="F55" s="42"/>
      <c r="G55" s="42"/>
      <c r="H55" s="42"/>
      <c r="I55" s="42"/>
      <c r="J55" s="42"/>
      <c r="K55" s="42"/>
      <c r="L55" s="42"/>
      <c r="M55" s="42"/>
      <c r="N55" s="42"/>
      <c r="O55" s="42"/>
      <c r="P55" s="42"/>
      <c r="Q55" s="42"/>
      <c r="R55" s="42"/>
      <c r="S55" s="42"/>
      <c r="T55" s="42"/>
      <c r="U55" s="42"/>
      <c r="V55" s="42"/>
      <c r="W55" s="42"/>
      <c r="X55" s="42"/>
      <c r="Y55" s="42"/>
      <c r="Z55" s="42"/>
      <c r="AA55" s="42"/>
    </row>
    <row r="56" spans="2:27" ht="21.95" customHeight="1" x14ac:dyDescent="0.2"/>
    <row r="57" spans="2:27" ht="35.25" customHeight="1" x14ac:dyDescent="0.35">
      <c r="B57" s="29"/>
      <c r="C57" s="29"/>
      <c r="D57" s="202" t="s">
        <v>23</v>
      </c>
      <c r="E57" s="202"/>
      <c r="F57" s="202"/>
      <c r="G57" s="202"/>
      <c r="H57" s="202"/>
      <c r="I57" s="202"/>
      <c r="J57" s="202"/>
      <c r="K57" s="202"/>
      <c r="L57" s="195" t="s">
        <v>24</v>
      </c>
      <c r="M57" s="196"/>
      <c r="N57" s="196"/>
      <c r="O57" s="196"/>
      <c r="P57" s="196"/>
      <c r="Q57" s="196"/>
      <c r="R57" s="196"/>
      <c r="S57" s="197"/>
      <c r="T57" s="205" t="s">
        <v>57</v>
      </c>
      <c r="U57" s="206"/>
      <c r="V57" s="206"/>
      <c r="W57" s="206"/>
      <c r="X57" s="206"/>
      <c r="Y57" s="207"/>
    </row>
    <row r="58" spans="2:27" ht="20.100000000000001" customHeight="1" x14ac:dyDescent="0.35">
      <c r="B58" s="31"/>
      <c r="C58" s="31"/>
      <c r="D58" s="202"/>
      <c r="E58" s="202"/>
      <c r="F58" s="202"/>
      <c r="G58" s="202"/>
      <c r="H58" s="202"/>
      <c r="I58" s="202"/>
      <c r="J58" s="202"/>
      <c r="K58" s="202"/>
      <c r="L58" s="198"/>
      <c r="M58" s="199"/>
      <c r="N58" s="199"/>
      <c r="O58" s="199"/>
      <c r="P58" s="199"/>
      <c r="Q58" s="199"/>
      <c r="R58" s="199"/>
      <c r="S58" s="200"/>
      <c r="T58" s="208" t="s">
        <v>5</v>
      </c>
      <c r="U58" s="209"/>
      <c r="V58" s="209"/>
      <c r="W58" s="209"/>
      <c r="X58" s="209"/>
      <c r="Y58" s="210"/>
    </row>
    <row r="59" spans="2:27" ht="23.25" customHeight="1" x14ac:dyDescent="0.35">
      <c r="B59" s="194" t="s">
        <v>8</v>
      </c>
      <c r="C59" s="194"/>
      <c r="D59" s="203" t="s">
        <v>6</v>
      </c>
      <c r="E59" s="203"/>
      <c r="F59" s="203"/>
      <c r="G59" s="203"/>
      <c r="H59" s="203"/>
      <c r="I59" s="203"/>
      <c r="J59" s="203"/>
      <c r="K59" s="203"/>
      <c r="L59" s="203" t="s">
        <v>6</v>
      </c>
      <c r="M59" s="203"/>
      <c r="N59" s="203"/>
      <c r="O59" s="203"/>
      <c r="P59" s="203"/>
      <c r="Q59" s="203"/>
      <c r="R59" s="203"/>
      <c r="S59" s="203"/>
      <c r="T59" s="211" t="s">
        <v>6</v>
      </c>
      <c r="U59" s="211"/>
      <c r="V59" s="211"/>
      <c r="W59" s="211"/>
      <c r="X59" s="211"/>
      <c r="Y59" s="211"/>
    </row>
    <row r="60" spans="2:27" ht="23.25" customHeight="1" x14ac:dyDescent="0.2">
      <c r="B60" s="194"/>
      <c r="C60" s="194"/>
      <c r="D60" s="32" t="s">
        <v>7</v>
      </c>
      <c r="E60" s="32" t="s">
        <v>10</v>
      </c>
      <c r="F60" s="32" t="s">
        <v>11</v>
      </c>
      <c r="G60" s="32" t="s">
        <v>12</v>
      </c>
      <c r="H60" s="32" t="s">
        <v>13</v>
      </c>
      <c r="I60" s="32" t="s">
        <v>14</v>
      </c>
      <c r="J60" s="17" t="s">
        <v>22</v>
      </c>
      <c r="K60" s="32" t="s">
        <v>15</v>
      </c>
      <c r="L60" s="32" t="s">
        <v>7</v>
      </c>
      <c r="M60" s="32" t="s">
        <v>10</v>
      </c>
      <c r="N60" s="32" t="s">
        <v>11</v>
      </c>
      <c r="O60" s="32" t="s">
        <v>12</v>
      </c>
      <c r="P60" s="32" t="s">
        <v>13</v>
      </c>
      <c r="Q60" s="32" t="s">
        <v>14</v>
      </c>
      <c r="R60" s="17" t="s">
        <v>22</v>
      </c>
      <c r="S60" s="32" t="s">
        <v>15</v>
      </c>
      <c r="T60" s="17" t="s">
        <v>7</v>
      </c>
      <c r="U60" s="17" t="s">
        <v>10</v>
      </c>
      <c r="V60" s="17" t="s">
        <v>11</v>
      </c>
      <c r="W60" s="17" t="s">
        <v>12</v>
      </c>
      <c r="X60" s="17" t="s">
        <v>13</v>
      </c>
      <c r="Y60" s="17" t="s">
        <v>14</v>
      </c>
    </row>
    <row r="61" spans="2:27" ht="23.25" customHeight="1" x14ac:dyDescent="0.2">
      <c r="B61" s="189" t="s">
        <v>7</v>
      </c>
      <c r="C61" s="189"/>
      <c r="D61" s="33" t="str">
        <f>IFERROR(((F46-D46)/ABS(D46))*100,"--")</f>
        <v>--</v>
      </c>
      <c r="E61" s="22">
        <f t="shared" ref="E61:E68" si="22">IFERROR(((I46-G46)/ABS(G46))*100,"--")</f>
        <v>-32.656122780906024</v>
      </c>
      <c r="F61" s="22">
        <f t="shared" ref="F61:F68" si="23">IFERROR(((L46-J46)/ABS(J46))*100,"--")</f>
        <v>-5.1199746018392718</v>
      </c>
      <c r="G61" s="33" t="str">
        <f t="shared" ref="G61:G68" si="24">IFERROR(((O46-M46)/ABS(M46))*100,"--")</f>
        <v>--</v>
      </c>
      <c r="H61" s="33" t="str">
        <f t="shared" ref="H61:H68" si="25">IFERROR(((R46-P46)/ABS(P46))*100,"--")</f>
        <v>--</v>
      </c>
      <c r="I61" s="33" t="str">
        <f t="shared" ref="I61:I68" si="26">IFERROR(((U46-S46)/ABS(S46))*100,"--")</f>
        <v>--</v>
      </c>
      <c r="J61" s="22">
        <f t="shared" ref="J61:J68" si="27">IFERROR(((X46-V46)/ABS(V46))*100,"--")</f>
        <v>-12.037448565732729</v>
      </c>
      <c r="K61" s="22">
        <f t="shared" ref="K61:K68" si="28">IFERROR(((AA46-Y46)/ABS(Y46))*100,"--")</f>
        <v>-4.5686565839368312</v>
      </c>
      <c r="L61" s="33" t="str">
        <f>IFERROR(((F46-E46)/ABS(E46))*100,"--")</f>
        <v>--</v>
      </c>
      <c r="M61" s="22">
        <f t="shared" ref="M61:M68" si="29">IFERROR(((I46-H46)/ABS(H46))*100,"--")</f>
        <v>25.657400308762828</v>
      </c>
      <c r="N61" s="22">
        <f t="shared" ref="N61:N68" si="30">IFERROR(((L46-K46)/ABS(K46))*100,"--")</f>
        <v>1.8892109885570423</v>
      </c>
      <c r="O61" s="33" t="str">
        <f t="shared" ref="O61:O68" si="31">IFERROR(((O46-N46)/ABS(N46))*100,"--")</f>
        <v>--</v>
      </c>
      <c r="P61" s="33" t="str">
        <f t="shared" ref="P61:P68" si="32">IFERROR(((R46-Q46)/ABS(Q46))*100,"--")</f>
        <v>--</v>
      </c>
      <c r="Q61" s="33" t="str">
        <f t="shared" ref="Q61:Q68" si="33">IFERROR(((U46-T46)/ABS(T46))*100,"--")</f>
        <v>--</v>
      </c>
      <c r="R61" s="22">
        <f t="shared" ref="R61:R68" si="34">IFERROR(((X46-W46)/ABS(W46))*100,"--")</f>
        <v>5.7357902414640876</v>
      </c>
      <c r="S61" s="22">
        <f t="shared" ref="S61:S68" si="35">IFERROR(((AA46-Z46)/ABS(Z46))*100,"--")</f>
        <v>-0.97296547592879445</v>
      </c>
      <c r="T61" s="33" t="str">
        <f>IFERROR(F46/$F$53*100,"-")</f>
        <v>-</v>
      </c>
      <c r="U61" s="22">
        <f>IFERROR(I46/$I$53*100,"-")</f>
        <v>17.667823596811754</v>
      </c>
      <c r="V61" s="22">
        <f t="shared" ref="V61:V68" si="36">IFERROR(L46/$L$53*100,"-")</f>
        <v>10.08566162335355</v>
      </c>
      <c r="W61" s="33" t="str">
        <f>IFERROR(O46/$O$53*100,"-")</f>
        <v>-</v>
      </c>
      <c r="X61" s="33" t="str">
        <f t="shared" ref="X61:X68" si="37">IFERROR(R46/$R$53*100,"-")</f>
        <v>-</v>
      </c>
      <c r="Y61" s="33" t="str">
        <f t="shared" ref="Y61:Y68" si="38">IFERROR(U46/$U$53*100,"-")</f>
        <v>-</v>
      </c>
    </row>
    <row r="62" spans="2:27" ht="23.25" customHeight="1" x14ac:dyDescent="0.2">
      <c r="B62" s="189" t="s">
        <v>10</v>
      </c>
      <c r="C62" s="189"/>
      <c r="D62" s="33" t="str">
        <f t="shared" ref="D62:D68" si="39">IFERROR(((F47-D47)/ABS(D47))*100,"--")</f>
        <v>--</v>
      </c>
      <c r="E62" s="33" t="str">
        <f t="shared" si="22"/>
        <v>--</v>
      </c>
      <c r="F62" s="22">
        <f t="shared" si="23"/>
        <v>-93.929649648879121</v>
      </c>
      <c r="G62" s="33" t="str">
        <f t="shared" si="24"/>
        <v>--</v>
      </c>
      <c r="H62" s="33" t="str">
        <f t="shared" si="25"/>
        <v>--</v>
      </c>
      <c r="I62" s="33" t="str">
        <f t="shared" si="26"/>
        <v>--</v>
      </c>
      <c r="J62" s="22">
        <f t="shared" si="27"/>
        <v>-93.929649648879121</v>
      </c>
      <c r="K62" s="22">
        <f t="shared" si="28"/>
        <v>-27.40308373705999</v>
      </c>
      <c r="L62" s="33" t="str">
        <f t="shared" ref="L62:L68" si="40">IFERROR(((F47-E47)/ABS(E47))*100,"--")</f>
        <v>--</v>
      </c>
      <c r="M62" s="33" t="str">
        <f t="shared" si="29"/>
        <v>--</v>
      </c>
      <c r="N62" s="22">
        <f t="shared" si="30"/>
        <v>-38.950553678486557</v>
      </c>
      <c r="O62" s="33" t="str">
        <f t="shared" si="31"/>
        <v>--</v>
      </c>
      <c r="P62" s="33" t="str">
        <f t="shared" si="32"/>
        <v>--</v>
      </c>
      <c r="Q62" s="33" t="str">
        <f t="shared" si="33"/>
        <v>--</v>
      </c>
      <c r="R62" s="22">
        <f t="shared" si="34"/>
        <v>-38.950553678486557</v>
      </c>
      <c r="S62" s="22">
        <f t="shared" si="35"/>
        <v>9.4666428688402462</v>
      </c>
      <c r="T62" s="33" t="str">
        <f t="shared" ref="T62:T68" si="41">IFERROR(F47/$F$53*100,"-")</f>
        <v>-</v>
      </c>
      <c r="U62" s="33"/>
      <c r="V62" s="22">
        <f t="shared" si="36"/>
        <v>3.2593596490684772E-3</v>
      </c>
      <c r="W62" s="33" t="str">
        <f t="shared" ref="W62:W68" si="42">IFERROR(O47/$O$53*100,"-")</f>
        <v>-</v>
      </c>
      <c r="X62" s="33" t="str">
        <f t="shared" si="37"/>
        <v>-</v>
      </c>
      <c r="Y62" s="33" t="str">
        <f t="shared" si="38"/>
        <v>-</v>
      </c>
    </row>
    <row r="63" spans="2:27" ht="23.25" customHeight="1" x14ac:dyDescent="0.2">
      <c r="B63" s="189" t="s">
        <v>11</v>
      </c>
      <c r="C63" s="189"/>
      <c r="D63" s="33" t="str">
        <f t="shared" si="39"/>
        <v>--</v>
      </c>
      <c r="E63" s="22">
        <f t="shared" si="22"/>
        <v>-8.5822217768501066</v>
      </c>
      <c r="F63" s="22">
        <f t="shared" si="23"/>
        <v>23.478572999361504</v>
      </c>
      <c r="G63" s="33" t="str">
        <f t="shared" si="24"/>
        <v>--</v>
      </c>
      <c r="H63" s="33" t="str">
        <f t="shared" si="25"/>
        <v>--</v>
      </c>
      <c r="I63" s="33" t="str">
        <f t="shared" si="26"/>
        <v>--</v>
      </c>
      <c r="J63" s="22">
        <f t="shared" si="27"/>
        <v>-3.5196506933116751</v>
      </c>
      <c r="K63" s="22">
        <f t="shared" si="28"/>
        <v>29.212027130595853</v>
      </c>
      <c r="L63" s="33" t="str">
        <f t="shared" si="40"/>
        <v>--</v>
      </c>
      <c r="M63" s="22">
        <f t="shared" si="29"/>
        <v>5.3935523880953662</v>
      </c>
      <c r="N63" s="22">
        <f t="shared" si="30"/>
        <v>-0.75292740629746469</v>
      </c>
      <c r="O63" s="33" t="str">
        <f t="shared" si="31"/>
        <v>--</v>
      </c>
      <c r="P63" s="33" t="str">
        <f t="shared" si="32"/>
        <v>--</v>
      </c>
      <c r="Q63" s="33" t="str">
        <f t="shared" si="33"/>
        <v>--</v>
      </c>
      <c r="R63" s="22">
        <f t="shared" si="34"/>
        <v>4.0907739115236774</v>
      </c>
      <c r="S63" s="22">
        <f t="shared" si="35"/>
        <v>1.3194872574594123</v>
      </c>
      <c r="T63" s="33" t="str">
        <f t="shared" si="41"/>
        <v>-</v>
      </c>
      <c r="U63" s="22">
        <f t="shared" ref="U63:U68" si="43">IFERROR(I48/$I$53*100,"-")</f>
        <v>82.198143511831518</v>
      </c>
      <c r="V63" s="22">
        <f t="shared" si="36"/>
        <v>2.8300255161938086</v>
      </c>
      <c r="W63" s="33" t="str">
        <f t="shared" si="42"/>
        <v>-</v>
      </c>
      <c r="X63" s="33" t="str">
        <f>IFERROR(R48/$R$53*100,"-")</f>
        <v>-</v>
      </c>
      <c r="Y63" s="33" t="str">
        <f t="shared" si="38"/>
        <v>-</v>
      </c>
    </row>
    <row r="64" spans="2:27" ht="23.25" customHeight="1" x14ac:dyDescent="0.2">
      <c r="B64" s="189" t="s">
        <v>12</v>
      </c>
      <c r="C64" s="189"/>
      <c r="D64" s="33" t="str">
        <f t="shared" si="39"/>
        <v>--</v>
      </c>
      <c r="E64" s="22">
        <f t="shared" si="22"/>
        <v>-11.635701154616008</v>
      </c>
      <c r="F64" s="22">
        <f t="shared" si="23"/>
        <v>2.8949852427546889</v>
      </c>
      <c r="G64" s="33" t="str">
        <f t="shared" si="24"/>
        <v>--</v>
      </c>
      <c r="H64" s="33" t="str">
        <f t="shared" si="25"/>
        <v>--</v>
      </c>
      <c r="I64" s="33" t="str">
        <f t="shared" si="26"/>
        <v>--</v>
      </c>
      <c r="J64" s="22">
        <f t="shared" si="27"/>
        <v>2.8897713368847033</v>
      </c>
      <c r="K64" s="22">
        <f t="shared" si="28"/>
        <v>-2.0142783681539416</v>
      </c>
      <c r="L64" s="33" t="str">
        <f t="shared" si="40"/>
        <v>--</v>
      </c>
      <c r="M64" s="22">
        <f t="shared" si="29"/>
        <v>-3.0533241110824134</v>
      </c>
      <c r="N64" s="22">
        <f t="shared" si="30"/>
        <v>3.5846986456076748</v>
      </c>
      <c r="O64" s="33" t="str">
        <f t="shared" si="31"/>
        <v>--</v>
      </c>
      <c r="P64" s="33" t="str">
        <f t="shared" si="32"/>
        <v>--</v>
      </c>
      <c r="Q64" s="33" t="str">
        <f t="shared" si="33"/>
        <v>--</v>
      </c>
      <c r="R64" s="22">
        <f t="shared" si="34"/>
        <v>3.5825130291724432</v>
      </c>
      <c r="S64" s="22">
        <f t="shared" si="35"/>
        <v>10.879014126998069</v>
      </c>
      <c r="T64" s="33" t="str">
        <f t="shared" si="41"/>
        <v>-</v>
      </c>
      <c r="U64" s="22">
        <f>IFERROR(I49/$I$53*100,"-")</f>
        <v>1.5086670591573379E-2</v>
      </c>
      <c r="V64" s="22">
        <f t="shared" si="36"/>
        <v>6.652874379787642</v>
      </c>
      <c r="W64" s="33" t="str">
        <f t="shared" si="42"/>
        <v>-</v>
      </c>
      <c r="X64" s="33" t="str">
        <f t="shared" si="37"/>
        <v>-</v>
      </c>
      <c r="Y64" s="33" t="str">
        <f t="shared" si="38"/>
        <v>-</v>
      </c>
    </row>
    <row r="65" spans="2:25" s="43" customFormat="1" ht="23.25" customHeight="1" x14ac:dyDescent="0.25">
      <c r="B65" s="189" t="s">
        <v>13</v>
      </c>
      <c r="C65" s="189"/>
      <c r="D65" s="33" t="str">
        <f>IFERROR(((F50-D50)/ABS(D50))*100,"-")</f>
        <v>-</v>
      </c>
      <c r="E65" s="22">
        <f t="shared" si="22"/>
        <v>273.18333527935056</v>
      </c>
      <c r="F65" s="22">
        <f t="shared" si="23"/>
        <v>8.8665688409724961</v>
      </c>
      <c r="G65" s="33" t="str">
        <f t="shared" si="24"/>
        <v>--</v>
      </c>
      <c r="H65" s="33" t="str">
        <f t="shared" si="25"/>
        <v>--</v>
      </c>
      <c r="I65" s="33" t="str">
        <f>IFERROR(((U50-S50)/ABS(S50))*100,"-")</f>
        <v>-</v>
      </c>
      <c r="J65" s="35">
        <f t="shared" si="27"/>
        <v>8.905266798190091</v>
      </c>
      <c r="K65" s="22">
        <f t="shared" si="28"/>
        <v>10.759069665706388</v>
      </c>
      <c r="L65" s="33" t="str">
        <f>IFERROR(((F50-E50)/ABS(E50))*100,"-")</f>
        <v>-</v>
      </c>
      <c r="M65" s="22">
        <f t="shared" si="29"/>
        <v>114.30880314393615</v>
      </c>
      <c r="N65" s="22">
        <f t="shared" si="30"/>
        <v>-1.3246285789623482</v>
      </c>
      <c r="O65" s="33" t="str">
        <f t="shared" si="31"/>
        <v>--</v>
      </c>
      <c r="P65" s="33" t="str">
        <f t="shared" si="32"/>
        <v>--</v>
      </c>
      <c r="Q65" s="33" t="str">
        <f>IFERROR(((U50-T50)/ABS(T50))*100,"-")</f>
        <v>-</v>
      </c>
      <c r="R65" s="35">
        <f t="shared" si="34"/>
        <v>-1.2979104256974301</v>
      </c>
      <c r="S65" s="22">
        <f t="shared" si="35"/>
        <v>5.1879684319253956</v>
      </c>
      <c r="T65" s="33" t="str">
        <f t="shared" si="41"/>
        <v>-</v>
      </c>
      <c r="U65" s="22">
        <f t="shared" si="43"/>
        <v>0.11257895910759151</v>
      </c>
      <c r="V65" s="22">
        <f t="shared" si="36"/>
        <v>30.488360168743505</v>
      </c>
      <c r="W65" s="33" t="str">
        <f t="shared" si="42"/>
        <v>-</v>
      </c>
      <c r="X65" s="33" t="str">
        <f t="shared" si="37"/>
        <v>-</v>
      </c>
      <c r="Y65" s="33" t="str">
        <f t="shared" si="38"/>
        <v>-</v>
      </c>
    </row>
    <row r="66" spans="2:25" s="43" customFormat="1" ht="23.25" customHeight="1" x14ac:dyDescent="0.25">
      <c r="B66" s="189" t="s">
        <v>14</v>
      </c>
      <c r="C66" s="189"/>
      <c r="D66" s="33" t="str">
        <f>IFERROR(((F51-D51)/ABS(D51))*100,"-")</f>
        <v>-</v>
      </c>
      <c r="E66" s="22">
        <f t="shared" si="22"/>
        <v>2.2460370613265095</v>
      </c>
      <c r="F66" s="22">
        <f t="shared" si="23"/>
        <v>11.85069891234166</v>
      </c>
      <c r="G66" s="33" t="str">
        <f t="shared" si="24"/>
        <v>--</v>
      </c>
      <c r="H66" s="33" t="str">
        <f t="shared" si="25"/>
        <v>--</v>
      </c>
      <c r="I66" s="33" t="str">
        <f>IFERROR(((U51-S51)/ABS(S51))*100,"-")</f>
        <v>-</v>
      </c>
      <c r="J66" s="35">
        <f t="shared" si="27"/>
        <v>11.850640207520909</v>
      </c>
      <c r="K66" s="35" t="str">
        <f>IFERROR(((AA51-Y51)/ABS(Y51))*100,"-")</f>
        <v>-</v>
      </c>
      <c r="L66" s="33" t="str">
        <f>IFERROR(((F51-E51)/ABS(E51))*100,"-")</f>
        <v>-</v>
      </c>
      <c r="M66" s="22">
        <f t="shared" si="29"/>
        <v>0.97940636511075896</v>
      </c>
      <c r="N66" s="22">
        <f t="shared" si="30"/>
        <v>1.8905786314459863</v>
      </c>
      <c r="O66" s="33" t="str">
        <f t="shared" si="31"/>
        <v>--</v>
      </c>
      <c r="P66" s="33" t="str">
        <f t="shared" si="32"/>
        <v>--</v>
      </c>
      <c r="Q66" s="33" t="str">
        <f>IFERROR(((U51-T51)/ABS(T51))*100,"-")</f>
        <v>-</v>
      </c>
      <c r="R66" s="35">
        <f t="shared" si="34"/>
        <v>1.890573494542775</v>
      </c>
      <c r="S66" s="35" t="str">
        <f>IFERROR(((AA51-Z51)/ABS(Z51))*100,"-")</f>
        <v>-</v>
      </c>
      <c r="T66" s="33" t="str">
        <f t="shared" si="41"/>
        <v>-</v>
      </c>
      <c r="U66" s="22">
        <f t="shared" si="43"/>
        <v>1.984998130748998E-3</v>
      </c>
      <c r="V66" s="22">
        <f t="shared" si="36"/>
        <v>48.293584172283147</v>
      </c>
      <c r="W66" s="33" t="str">
        <f t="shared" si="42"/>
        <v>-</v>
      </c>
      <c r="X66" s="33" t="str">
        <f t="shared" si="37"/>
        <v>-</v>
      </c>
      <c r="Y66" s="33" t="str">
        <f t="shared" si="38"/>
        <v>-</v>
      </c>
    </row>
    <row r="67" spans="2:25" ht="23.25" customHeight="1" x14ac:dyDescent="0.2">
      <c r="B67" s="189" t="s">
        <v>15</v>
      </c>
      <c r="C67" s="189"/>
      <c r="D67" s="33" t="str">
        <f t="shared" si="39"/>
        <v>--</v>
      </c>
      <c r="E67" s="22">
        <f t="shared" si="22"/>
        <v>-22.408050652229431</v>
      </c>
      <c r="F67" s="22">
        <f t="shared" si="23"/>
        <v>0.15629248614745467</v>
      </c>
      <c r="G67" s="33" t="str">
        <f t="shared" si="24"/>
        <v>--</v>
      </c>
      <c r="H67" s="33" t="str">
        <f t="shared" si="25"/>
        <v>--</v>
      </c>
      <c r="I67" s="33" t="str">
        <f>IFERROR(((U52-S52)/ABS(S52))*100,"-")</f>
        <v>-</v>
      </c>
      <c r="J67" s="35">
        <f t="shared" si="27"/>
        <v>0.14575784751050985</v>
      </c>
      <c r="K67" s="33" t="str">
        <f t="shared" si="28"/>
        <v>--</v>
      </c>
      <c r="L67" s="33" t="str">
        <f t="shared" si="40"/>
        <v>--</v>
      </c>
      <c r="M67" s="22">
        <f t="shared" si="29"/>
        <v>-13.533321056463214</v>
      </c>
      <c r="N67" s="22">
        <f t="shared" si="30"/>
        <v>-5.7197744068517276</v>
      </c>
      <c r="O67" s="33" t="str">
        <f t="shared" si="31"/>
        <v>--</v>
      </c>
      <c r="P67" s="33" t="str">
        <f t="shared" si="32"/>
        <v>--</v>
      </c>
      <c r="Q67" s="33" t="str">
        <f>IFERROR(((U52-T52)/ABS(T52))*100,"-")</f>
        <v>-</v>
      </c>
      <c r="R67" s="35">
        <f t="shared" si="34"/>
        <v>-5.7228560823174863</v>
      </c>
      <c r="S67" s="33" t="str">
        <f t="shared" si="35"/>
        <v>--</v>
      </c>
      <c r="T67" s="33" t="str">
        <f t="shared" si="41"/>
        <v>-</v>
      </c>
      <c r="U67" s="22">
        <f t="shared" si="43"/>
        <v>4.3822635268206114E-3</v>
      </c>
      <c r="V67" s="22">
        <f t="shared" si="36"/>
        <v>1.6462347799892845</v>
      </c>
      <c r="W67" s="33" t="str">
        <f t="shared" si="42"/>
        <v>-</v>
      </c>
      <c r="X67" s="33" t="str">
        <f t="shared" si="37"/>
        <v>-</v>
      </c>
      <c r="Y67" s="33" t="str">
        <f t="shared" si="38"/>
        <v>-</v>
      </c>
    </row>
    <row r="68" spans="2:25" ht="23.25" customHeight="1" x14ac:dyDescent="0.2">
      <c r="B68" s="189" t="s">
        <v>16</v>
      </c>
      <c r="C68" s="189"/>
      <c r="D68" s="33" t="str">
        <f t="shared" si="39"/>
        <v>--</v>
      </c>
      <c r="E68" s="27">
        <f t="shared" si="22"/>
        <v>-13.945107103305867</v>
      </c>
      <c r="F68" s="27">
        <f t="shared" si="23"/>
        <v>8.3811556320491718</v>
      </c>
      <c r="G68" s="33" t="str">
        <f t="shared" si="24"/>
        <v>--</v>
      </c>
      <c r="H68" s="33" t="str">
        <f t="shared" si="25"/>
        <v>--</v>
      </c>
      <c r="I68" s="33" t="str">
        <f t="shared" si="26"/>
        <v>--</v>
      </c>
      <c r="J68" s="27">
        <f t="shared" si="27"/>
        <v>5.1175793165905219</v>
      </c>
      <c r="K68" s="27">
        <f t="shared" si="28"/>
        <v>5.924883171988248</v>
      </c>
      <c r="L68" s="33" t="str">
        <f t="shared" si="40"/>
        <v>--</v>
      </c>
      <c r="M68" s="27">
        <f t="shared" si="29"/>
        <v>8.5457361810103905</v>
      </c>
      <c r="N68" s="27">
        <f t="shared" si="30"/>
        <v>0.78676585686493794</v>
      </c>
      <c r="O68" s="33" t="str">
        <f t="shared" si="31"/>
        <v>--</v>
      </c>
      <c r="P68" s="33" t="str">
        <f t="shared" si="32"/>
        <v>--</v>
      </c>
      <c r="Q68" s="33" t="str">
        <f t="shared" si="33"/>
        <v>--</v>
      </c>
      <c r="R68" s="27">
        <f t="shared" si="34"/>
        <v>1.6563342099344531</v>
      </c>
      <c r="S68" s="27">
        <f t="shared" si="35"/>
        <v>4.4445581885802561</v>
      </c>
      <c r="T68" s="33" t="str">
        <f t="shared" si="41"/>
        <v>-</v>
      </c>
      <c r="U68" s="27">
        <f t="shared" si="43"/>
        <v>100</v>
      </c>
      <c r="V68" s="27">
        <f t="shared" si="36"/>
        <v>100</v>
      </c>
      <c r="W68" s="33" t="str">
        <f t="shared" si="42"/>
        <v>-</v>
      </c>
      <c r="X68" s="33" t="str">
        <f t="shared" si="37"/>
        <v>-</v>
      </c>
      <c r="Y68" s="33" t="str">
        <f t="shared" si="38"/>
        <v>-</v>
      </c>
    </row>
    <row r="69" spans="2:25" ht="13.5" customHeight="1" x14ac:dyDescent="0.2"/>
    <row r="70" spans="2:25" ht="13.5" customHeight="1" x14ac:dyDescent="0.2"/>
    <row r="71" spans="2:25" ht="20.100000000000001" customHeight="1" x14ac:dyDescent="0.2">
      <c r="B71" s="46" t="s">
        <v>30</v>
      </c>
      <c r="C71" s="36" t="s">
        <v>31</v>
      </c>
      <c r="D71" s="47"/>
      <c r="E71" s="48" t="s">
        <v>32</v>
      </c>
      <c r="F71" s="48"/>
      <c r="G71" s="48"/>
      <c r="H71" s="48" t="s">
        <v>33</v>
      </c>
      <c r="I71" s="48"/>
      <c r="J71" s="48"/>
      <c r="K71" s="48" t="s">
        <v>34</v>
      </c>
      <c r="L71" s="48"/>
      <c r="N71" s="48"/>
      <c r="O71" s="48"/>
      <c r="P71" s="48"/>
      <c r="Q71" s="48"/>
      <c r="R71" s="48"/>
      <c r="S71" s="48"/>
      <c r="T71" s="48"/>
    </row>
    <row r="72" spans="2:25" ht="20.100000000000001" customHeight="1" x14ac:dyDescent="0.2">
      <c r="B72" s="46" t="s">
        <v>35</v>
      </c>
      <c r="C72" s="49" t="s">
        <v>83</v>
      </c>
      <c r="D72" s="47"/>
      <c r="E72" s="48" t="s">
        <v>37</v>
      </c>
      <c r="F72" s="48"/>
      <c r="G72" s="48"/>
      <c r="H72" s="48" t="s">
        <v>38</v>
      </c>
      <c r="I72" s="48"/>
      <c r="J72" s="48"/>
      <c r="K72" s="48" t="s">
        <v>39</v>
      </c>
      <c r="L72" s="48"/>
      <c r="N72" s="48"/>
      <c r="O72" s="48"/>
      <c r="P72" s="48"/>
      <c r="Q72" s="48"/>
      <c r="R72" s="48"/>
      <c r="S72" s="48"/>
      <c r="T72" s="48"/>
    </row>
    <row r="73" spans="2:25" ht="20.100000000000001" customHeight="1" x14ac:dyDescent="0.2">
      <c r="B73" s="50" t="s">
        <v>40</v>
      </c>
      <c r="C73" s="36" t="s">
        <v>41</v>
      </c>
      <c r="D73" s="48"/>
      <c r="E73" s="48" t="s">
        <v>42</v>
      </c>
      <c r="F73" s="48"/>
      <c r="G73" s="48"/>
      <c r="H73" s="48" t="s">
        <v>43</v>
      </c>
      <c r="I73" s="48"/>
      <c r="J73" s="48"/>
      <c r="K73" s="48"/>
      <c r="L73" s="48"/>
      <c r="N73" s="48"/>
      <c r="O73" s="48"/>
      <c r="P73" s="48"/>
      <c r="Q73" s="48"/>
      <c r="R73" s="48"/>
      <c r="S73" s="48"/>
      <c r="T73" s="48"/>
    </row>
    <row r="74" spans="2:25" ht="20.100000000000001" customHeight="1" x14ac:dyDescent="0.2">
      <c r="B74" s="51"/>
      <c r="C74" s="36" t="s">
        <v>44</v>
      </c>
      <c r="D74" s="48"/>
      <c r="E74" s="48"/>
      <c r="F74" s="48"/>
      <c r="G74" s="48"/>
      <c r="H74" s="48"/>
      <c r="I74" s="48"/>
      <c r="J74" s="48"/>
      <c r="K74" s="48"/>
      <c r="L74" s="48"/>
      <c r="N74" s="48"/>
      <c r="O74" s="48"/>
      <c r="P74" s="48"/>
      <c r="Q74" s="48"/>
      <c r="R74" s="48"/>
      <c r="S74" s="48"/>
      <c r="T74" s="48"/>
    </row>
    <row r="75" spans="2:25" ht="20.100000000000001" customHeight="1" x14ac:dyDescent="0.2">
      <c r="B75" s="52" t="s">
        <v>45</v>
      </c>
      <c r="C75" s="36" t="s">
        <v>46</v>
      </c>
      <c r="D75" s="48"/>
      <c r="E75" s="48"/>
      <c r="F75" s="48"/>
      <c r="G75" s="48"/>
      <c r="H75" s="48"/>
      <c r="I75" s="48"/>
      <c r="J75" s="48"/>
      <c r="K75" s="48"/>
      <c r="L75" s="48"/>
      <c r="N75" s="48"/>
      <c r="O75" s="48"/>
      <c r="P75" s="48"/>
      <c r="Q75" s="48"/>
      <c r="R75" s="48"/>
      <c r="S75" s="48"/>
      <c r="T75" s="48"/>
    </row>
    <row r="76" spans="2:25" ht="20.100000000000001" customHeight="1" x14ac:dyDescent="0.2">
      <c r="B76" s="53" t="s">
        <v>47</v>
      </c>
      <c r="C76" s="36" t="s">
        <v>48</v>
      </c>
      <c r="D76" s="48"/>
      <c r="E76" s="48"/>
      <c r="F76" s="48"/>
      <c r="G76" s="48"/>
      <c r="H76" s="48"/>
      <c r="I76" s="48"/>
      <c r="J76" s="48"/>
      <c r="K76" s="48"/>
      <c r="L76" s="48"/>
      <c r="N76" s="48"/>
      <c r="O76" s="48"/>
      <c r="P76" s="48"/>
      <c r="Q76" s="48"/>
      <c r="R76" s="48"/>
      <c r="S76" s="48"/>
      <c r="T76" s="48"/>
    </row>
    <row r="77" spans="2:25" ht="20.100000000000001" customHeight="1" x14ac:dyDescent="0.2">
      <c r="B77" s="212" t="s">
        <v>49</v>
      </c>
      <c r="C77" s="212"/>
      <c r="D77" s="212"/>
      <c r="E77" s="212"/>
      <c r="F77" s="212"/>
      <c r="G77" s="212"/>
      <c r="H77" s="212"/>
      <c r="I77" s="212"/>
      <c r="J77" s="212"/>
      <c r="K77" s="212"/>
      <c r="L77" s="212"/>
      <c r="M77" s="212"/>
      <c r="N77" s="212"/>
      <c r="O77" s="212"/>
      <c r="P77" s="212"/>
      <c r="Q77" s="212"/>
      <c r="R77" s="212"/>
      <c r="S77" s="212"/>
      <c r="T77" s="212"/>
    </row>
    <row r="78" spans="2:25" ht="26.1" customHeight="1" x14ac:dyDescent="0.2">
      <c r="B78" s="213" t="s">
        <v>50</v>
      </c>
      <c r="C78" s="213"/>
      <c r="D78" s="213"/>
      <c r="E78" s="213"/>
      <c r="F78" s="213"/>
      <c r="G78" s="213"/>
      <c r="H78" s="213"/>
      <c r="I78" s="213"/>
      <c r="J78" s="213"/>
      <c r="K78" s="213"/>
      <c r="L78" s="213"/>
      <c r="M78" s="213"/>
      <c r="N78" s="213"/>
      <c r="O78" s="213"/>
      <c r="P78" s="213"/>
      <c r="Q78" s="213"/>
      <c r="R78" s="213"/>
      <c r="S78" s="213"/>
      <c r="T78" s="213"/>
    </row>
  </sheetData>
  <sheetProtection sheet="1" formatColumns="0" formatRows="0"/>
  <protectedRanges>
    <protectedRange algorithmName="SHA-512" hashValue="8UISR5mFV1KJRJIfv0NFheLdG0+3HgJ/D9//CFfNcrYU41RNUTN5eBJo4lkTVVOyM/bb6Ih4+3YhHvY5wpcFQw==" saltValue="O1bDZ6id6DZ0hXXTORgiew==" spinCount="100000" sqref="B59:C68 B27:C36 B5:C5 B11:AA12 B43:AA44 B14:AA23 B13:C13 B46:AA55 B45:C45" name="Range1"/>
    <protectedRange algorithmName="SHA-512" hashValue="8UISR5mFV1KJRJIfv0NFheLdG0+3HgJ/D9//CFfNcrYU41RNUTN5eBJo4lkTVVOyM/bb6Ih4+3YhHvY5wpcFQw==" saltValue="O1bDZ6id6DZ0hXXTORgiew==" spinCount="100000" sqref="D13:AA13 D45:AA45" name="Range1_1"/>
  </protectedRanges>
  <mergeCells count="72">
    <mergeCell ref="B62:C62"/>
    <mergeCell ref="B77:T77"/>
    <mergeCell ref="B78:T78"/>
    <mergeCell ref="B63:C63"/>
    <mergeCell ref="B64:C64"/>
    <mergeCell ref="B65:C65"/>
    <mergeCell ref="B66:C66"/>
    <mergeCell ref="B67:C67"/>
    <mergeCell ref="B68:C68"/>
    <mergeCell ref="B59:C60"/>
    <mergeCell ref="D59:K59"/>
    <mergeCell ref="L59:S59"/>
    <mergeCell ref="T59:Y59"/>
    <mergeCell ref="B61:C61"/>
    <mergeCell ref="L57:S58"/>
    <mergeCell ref="T57:Y57"/>
    <mergeCell ref="T58:Y58"/>
    <mergeCell ref="B46:C46"/>
    <mergeCell ref="B47:C47"/>
    <mergeCell ref="B48:C48"/>
    <mergeCell ref="B49:C49"/>
    <mergeCell ref="B50:C50"/>
    <mergeCell ref="B51:C51"/>
    <mergeCell ref="B52:C52"/>
    <mergeCell ref="B53:C53"/>
    <mergeCell ref="B54:C54"/>
    <mergeCell ref="D57:K58"/>
    <mergeCell ref="D43:AA43"/>
    <mergeCell ref="B44:C45"/>
    <mergeCell ref="D44:F44"/>
    <mergeCell ref="G44:I44"/>
    <mergeCell ref="J44:L44"/>
    <mergeCell ref="M44:O44"/>
    <mergeCell ref="P44:R44"/>
    <mergeCell ref="S44:U44"/>
    <mergeCell ref="V44:X44"/>
    <mergeCell ref="Y44:AA44"/>
    <mergeCell ref="B36:C36"/>
    <mergeCell ref="B27:C28"/>
    <mergeCell ref="D27:K27"/>
    <mergeCell ref="L27:S27"/>
    <mergeCell ref="T27:Y27"/>
    <mergeCell ref="B29:C29"/>
    <mergeCell ref="B30:C30"/>
    <mergeCell ref="B31:C31"/>
    <mergeCell ref="B32:C32"/>
    <mergeCell ref="B33:C33"/>
    <mergeCell ref="B34:C34"/>
    <mergeCell ref="B35:C35"/>
    <mergeCell ref="T25:Y25"/>
    <mergeCell ref="T26:Y26"/>
    <mergeCell ref="B14:C14"/>
    <mergeCell ref="B15:C15"/>
    <mergeCell ref="B16:C16"/>
    <mergeCell ref="B17:C17"/>
    <mergeCell ref="B18:C18"/>
    <mergeCell ref="B19:C19"/>
    <mergeCell ref="B20:C20"/>
    <mergeCell ref="B21:C21"/>
    <mergeCell ref="B22:C22"/>
    <mergeCell ref="D25:K26"/>
    <mergeCell ref="L25:S26"/>
    <mergeCell ref="D11:AA11"/>
    <mergeCell ref="B12:C13"/>
    <mergeCell ref="D12:F12"/>
    <mergeCell ref="G12:I12"/>
    <mergeCell ref="J12:L12"/>
    <mergeCell ref="M12:O12"/>
    <mergeCell ref="P12:R12"/>
    <mergeCell ref="S12:U12"/>
    <mergeCell ref="V12:X12"/>
    <mergeCell ref="Y12:AA12"/>
  </mergeCells>
  <conditionalFormatting sqref="D6 J6 G6 S6 P6 M6 V6 Y6 U5 X5">
    <cfRule type="cellIs" dxfId="393" priority="146" operator="between">
      <formula>0.00000000001</formula>
      <formula>0.0499999999999999</formula>
    </cfRule>
  </conditionalFormatting>
  <conditionalFormatting sqref="D23:AA23">
    <cfRule type="cellIs" dxfId="392" priority="145" operator="between">
      <formula>0.0000000000000000001</formula>
      <formula>0.0499999999999999</formula>
    </cfRule>
  </conditionalFormatting>
  <conditionalFormatting sqref="D14:F16 D18:F22">
    <cfRule type="cellIs" dxfId="391" priority="144" operator="between">
      <formula>0.0000000000000000001</formula>
      <formula>0.0499999999999999</formula>
    </cfRule>
  </conditionalFormatting>
  <conditionalFormatting sqref="G15:I15">
    <cfRule type="cellIs" dxfId="390" priority="142" operator="equal">
      <formula>0</formula>
    </cfRule>
  </conditionalFormatting>
  <conditionalFormatting sqref="G14:I16 G18:I22">
    <cfRule type="cellIs" dxfId="389" priority="143" operator="between">
      <formula>0.0000000000000000001</formula>
      <formula>0.0499999999999999</formula>
    </cfRule>
  </conditionalFormatting>
  <conditionalFormatting sqref="G16:I16 G18:I20">
    <cfRule type="cellIs" dxfId="388" priority="141" operator="between">
      <formula>-0.049</formula>
      <formula>0.049</formula>
    </cfRule>
  </conditionalFormatting>
  <conditionalFormatting sqref="J14:L22">
    <cfRule type="cellIs" dxfId="387" priority="140" operator="between">
      <formula>0.0000000000000000001</formula>
      <formula>0.0499999999999999</formula>
    </cfRule>
  </conditionalFormatting>
  <conditionalFormatting sqref="M14:O16 M18:O22">
    <cfRule type="cellIs" dxfId="386" priority="139" operator="between">
      <formula>0.0000000000000000001</formula>
      <formula>0.0499999999999999</formula>
    </cfRule>
  </conditionalFormatting>
  <conditionalFormatting sqref="P18:R19 P14:AA14">
    <cfRule type="cellIs" dxfId="385" priority="137" operator="equal">
      <formula>0</formula>
    </cfRule>
  </conditionalFormatting>
  <conditionalFormatting sqref="P14:R22">
    <cfRule type="cellIs" dxfId="384" priority="138" operator="between">
      <formula>0.0000000000000000001</formula>
      <formula>0.0499999999999999</formula>
    </cfRule>
  </conditionalFormatting>
  <conditionalFormatting sqref="S14:U14 S18:U20">
    <cfRule type="cellIs" dxfId="383" priority="135" operator="equal">
      <formula>0</formula>
    </cfRule>
  </conditionalFormatting>
  <conditionalFormatting sqref="S14:U22">
    <cfRule type="cellIs" dxfId="382" priority="136" operator="between">
      <formula>0.0000000000000000001</formula>
      <formula>0.0499999999999999</formula>
    </cfRule>
  </conditionalFormatting>
  <conditionalFormatting sqref="V21:X22">
    <cfRule type="cellIs" dxfId="381" priority="134" operator="between">
      <formula>0.0000000000000000001</formula>
      <formula>0.0499999999999999</formula>
    </cfRule>
  </conditionalFormatting>
  <conditionalFormatting sqref="V14:X20">
    <cfRule type="cellIs" dxfId="380" priority="133" operator="between">
      <formula>0.0000000000000000001</formula>
      <formula>0.0499999999999999</formula>
    </cfRule>
  </conditionalFormatting>
  <conditionalFormatting sqref="Y22:AA22 Y20:AA20">
    <cfRule type="cellIs" dxfId="379" priority="131" operator="equal">
      <formula>0</formula>
    </cfRule>
  </conditionalFormatting>
  <conditionalFormatting sqref="Y19:AA19">
    <cfRule type="cellIs" dxfId="378" priority="130" operator="equal">
      <formula>0</formula>
    </cfRule>
  </conditionalFormatting>
  <conditionalFormatting sqref="Y15:AA22">
    <cfRule type="cellIs" dxfId="377" priority="132" operator="between">
      <formula>0.0000000000000000001</formula>
      <formula>0.0499999999999999</formula>
    </cfRule>
  </conditionalFormatting>
  <conditionalFormatting sqref="D5:S5">
    <cfRule type="cellIs" dxfId="376" priority="128" operator="between">
      <formula>-0.049</formula>
      <formula>0.049</formula>
    </cfRule>
    <cfRule type="cellIs" dxfId="375" priority="129" operator="between">
      <formula>0.0000000000000000001</formula>
      <formula>0.0499999999999999</formula>
    </cfRule>
  </conditionalFormatting>
  <conditionalFormatting sqref="V37 Y37 J37 G37 D37 S37 P37 M37">
    <cfRule type="cellIs" dxfId="374" priority="127" operator="between">
      <formula>0.00000000001</formula>
      <formula>0.0499999999999999</formula>
    </cfRule>
  </conditionalFormatting>
  <conditionalFormatting sqref="D29:K36">
    <cfRule type="cellIs" dxfId="373" priority="125" operator="between">
      <formula>-0.049</formula>
      <formula>0.049</formula>
    </cfRule>
    <cfRule type="cellIs" dxfId="372" priority="126" operator="between">
      <formula>0.0000000000000000001</formula>
      <formula>0.0499999999999999</formula>
    </cfRule>
  </conditionalFormatting>
  <conditionalFormatting sqref="L29:S36">
    <cfRule type="cellIs" dxfId="371" priority="123" operator="between">
      <formula>-0.049</formula>
      <formula>0.049</formula>
    </cfRule>
    <cfRule type="cellIs" dxfId="370" priority="124" operator="between">
      <formula>0.0000000000000000001</formula>
      <formula>0.0499999999999999</formula>
    </cfRule>
  </conditionalFormatting>
  <conditionalFormatting sqref="T31:Y31 T30 V30:Y30 T35:Y36">
    <cfRule type="cellIs" dxfId="369" priority="121" operator="equal">
      <formula>0</formula>
    </cfRule>
    <cfRule type="cellIs" dxfId="368" priority="122" operator="between">
      <formula>0.0001</formula>
      <formula>0.049</formula>
    </cfRule>
  </conditionalFormatting>
  <conditionalFormatting sqref="D55:AA55">
    <cfRule type="cellIs" dxfId="367" priority="120" operator="between">
      <formula>0.0000000000000000001</formula>
      <formula>0.0499999999999999</formula>
    </cfRule>
  </conditionalFormatting>
  <conditionalFormatting sqref="G47:I47">
    <cfRule type="cellIs" dxfId="366" priority="118" operator="equal">
      <formula>0</formula>
    </cfRule>
  </conditionalFormatting>
  <conditionalFormatting sqref="G46:I49 G51:I54 G50 I50">
    <cfRule type="cellIs" dxfId="365" priority="119" operator="between">
      <formula>0.0000000000000000001</formula>
      <formula>0.0499999999999999</formula>
    </cfRule>
  </conditionalFormatting>
  <conditionalFormatting sqref="G48:I49 G51:I52 G50 I50">
    <cfRule type="cellIs" dxfId="364" priority="117" operator="between">
      <formula>-0.049</formula>
      <formula>0.049</formula>
    </cfRule>
  </conditionalFormatting>
  <conditionalFormatting sqref="J46:L54">
    <cfRule type="cellIs" dxfId="363" priority="116" operator="between">
      <formula>0.0000000000000000001</formula>
      <formula>0.0499999999999999</formula>
    </cfRule>
  </conditionalFormatting>
  <conditionalFormatting sqref="V53:X54">
    <cfRule type="cellIs" dxfId="362" priority="115" operator="between">
      <formula>0.0000000000000000001</formula>
      <formula>0.0499999999999999</formula>
    </cfRule>
  </conditionalFormatting>
  <conditionalFormatting sqref="V46:X52">
    <cfRule type="cellIs" dxfId="361" priority="114" operator="between">
      <formula>0.0000000000000000001</formula>
      <formula>0.0499999999999999</formula>
    </cfRule>
  </conditionalFormatting>
  <conditionalFormatting sqref="Y54:AA54 Y52:AA52">
    <cfRule type="cellIs" dxfId="360" priority="112" operator="equal">
      <formula>0</formula>
    </cfRule>
  </conditionalFormatting>
  <conditionalFormatting sqref="Y51:AA51">
    <cfRule type="cellIs" dxfId="359" priority="111" operator="equal">
      <formula>0</formula>
    </cfRule>
  </conditionalFormatting>
  <conditionalFormatting sqref="Y46:AA54">
    <cfRule type="cellIs" dxfId="358" priority="113" operator="between">
      <formula>0.0000000000000000001</formula>
      <formula>0.0499999999999999</formula>
    </cfRule>
  </conditionalFormatting>
  <conditionalFormatting sqref="E61:F68 J61:K68">
    <cfRule type="cellIs" dxfId="357" priority="109" operator="between">
      <formula>-0.049</formula>
      <formula>0.049</formula>
    </cfRule>
    <cfRule type="cellIs" dxfId="356" priority="110" operator="between">
      <formula>0.0000000000000000001</formula>
      <formula>0.0499999999999999</formula>
    </cfRule>
  </conditionalFormatting>
  <conditionalFormatting sqref="U61:V68">
    <cfRule type="cellIs" dxfId="355" priority="107" operator="equal">
      <formula>0</formula>
    </cfRule>
    <cfRule type="cellIs" dxfId="354" priority="108" operator="between">
      <formula>0.0001</formula>
      <formula>0.049</formula>
    </cfRule>
  </conditionalFormatting>
  <conditionalFormatting sqref="B74:B76">
    <cfRule type="cellIs" dxfId="353" priority="105" operator="equal">
      <formula>0</formula>
    </cfRule>
    <cfRule type="cellIs" dxfId="352" priority="106" operator="between">
      <formula>0.0000000000000000001</formula>
      <formula>0.0499999999999999</formula>
    </cfRule>
  </conditionalFormatting>
  <conditionalFormatting sqref="U30">
    <cfRule type="cellIs" dxfId="351" priority="104" stopIfTrue="1" operator="equal">
      <formula>0</formula>
    </cfRule>
  </conditionalFormatting>
  <conditionalFormatting sqref="U30">
    <cfRule type="cellIs" dxfId="350" priority="102" operator="between">
      <formula>-0.049</formula>
      <formula>0.049</formula>
    </cfRule>
    <cfRule type="cellIs" dxfId="349" priority="103" operator="between">
      <formula>0.0000000000000000001</formula>
      <formula>0.0499999999999999</formula>
    </cfRule>
  </conditionalFormatting>
  <conditionalFormatting sqref="D14:AA22">
    <cfRule type="cellIs" dxfId="348" priority="101" operator="between">
      <formula>-0.0000000000000000001</formula>
      <formula>-0.0499999999999999</formula>
    </cfRule>
  </conditionalFormatting>
  <conditionalFormatting sqref="D30:Y31 D29:S29 D35:Y36 D32:S34">
    <cfRule type="cellIs" dxfId="347" priority="100" operator="between">
      <formula>-0.0000000000000000001</formula>
      <formula>-0.0499999999999999</formula>
    </cfRule>
  </conditionalFormatting>
  <conditionalFormatting sqref="G46:L49 G51:L54 G50 I50:L50 V46:AA54">
    <cfRule type="cellIs" dxfId="346" priority="99" operator="between">
      <formula>-0.0000000000000000001</formula>
      <formula>-0.0499999999999999</formula>
    </cfRule>
  </conditionalFormatting>
  <conditionalFormatting sqref="E61:F68 J61:K68 M61:N68 R61:S68 U61:V68">
    <cfRule type="cellIs" dxfId="345" priority="98" operator="between">
      <formula>-0.0000000000000000001</formula>
      <formula>-0.0499999999999999</formula>
    </cfRule>
  </conditionalFormatting>
  <conditionalFormatting sqref="D14:F14">
    <cfRule type="cellIs" dxfId="344" priority="96" operator="equal">
      <formula>0</formula>
    </cfRule>
  </conditionalFormatting>
  <conditionalFormatting sqref="D14:F14">
    <cfRule type="cellIs" dxfId="343" priority="97" operator="between">
      <formula>0.0000000000000000001</formula>
      <formula>0.0499999999999999</formula>
    </cfRule>
  </conditionalFormatting>
  <conditionalFormatting sqref="D18:F19">
    <cfRule type="cellIs" dxfId="342" priority="94" operator="equal">
      <formula>0</formula>
    </cfRule>
  </conditionalFormatting>
  <conditionalFormatting sqref="D18:F19">
    <cfRule type="cellIs" dxfId="341" priority="95" operator="between">
      <formula>0.0000000000000000001</formula>
      <formula>0.0499999999999999</formula>
    </cfRule>
  </conditionalFormatting>
  <conditionalFormatting sqref="G14:L14">
    <cfRule type="cellIs" dxfId="340" priority="93" operator="equal">
      <formula>0</formula>
    </cfRule>
  </conditionalFormatting>
  <conditionalFormatting sqref="G18:I19">
    <cfRule type="cellIs" dxfId="339" priority="92" operator="equal">
      <formula>0</formula>
    </cfRule>
  </conditionalFormatting>
  <conditionalFormatting sqref="J14:L14">
    <cfRule type="cellIs" dxfId="338" priority="91" operator="between">
      <formula>0.0000000000000000001</formula>
      <formula>0.0499999999999999</formula>
    </cfRule>
  </conditionalFormatting>
  <conditionalFormatting sqref="J18:L19">
    <cfRule type="cellIs" dxfId="337" priority="90" operator="equal">
      <formula>0</formula>
    </cfRule>
  </conditionalFormatting>
  <conditionalFormatting sqref="J18:L19">
    <cfRule type="cellIs" dxfId="336" priority="89" operator="between">
      <formula>0.0000000000000000001</formula>
      <formula>0.0499999999999999</formula>
    </cfRule>
  </conditionalFormatting>
  <conditionalFormatting sqref="M14:AA14">
    <cfRule type="cellIs" dxfId="335" priority="88" operator="between">
      <formula>0.0000000000000000001</formula>
      <formula>0.0499999999999999</formula>
    </cfRule>
  </conditionalFormatting>
  <conditionalFormatting sqref="M14:AA14">
    <cfRule type="cellIs" dxfId="334" priority="87" operator="equal">
      <formula>0</formula>
    </cfRule>
  </conditionalFormatting>
  <conditionalFormatting sqref="M14:AA14">
    <cfRule type="cellIs" dxfId="333" priority="86" operator="between">
      <formula>0.0000000000000000001</formula>
      <formula>0.0499999999999999</formula>
    </cfRule>
  </conditionalFormatting>
  <conditionalFormatting sqref="M18:O19">
    <cfRule type="cellIs" dxfId="332" priority="85" operator="between">
      <formula>0.0000000000000000001</formula>
      <formula>0.0499999999999999</formula>
    </cfRule>
  </conditionalFormatting>
  <conditionalFormatting sqref="M18:O19">
    <cfRule type="cellIs" dxfId="331" priority="84" operator="equal">
      <formula>0</formula>
    </cfRule>
  </conditionalFormatting>
  <conditionalFormatting sqref="M18:O19">
    <cfRule type="cellIs" dxfId="330" priority="83" operator="between">
      <formula>0.0000000000000000001</formula>
      <formula>0.0499999999999999</formula>
    </cfRule>
  </conditionalFormatting>
  <conditionalFormatting sqref="P14:AA14">
    <cfRule type="cellIs" dxfId="329" priority="82" operator="between">
      <formula>0.0000000000000000001</formula>
      <formula>0.0499999999999999</formula>
    </cfRule>
  </conditionalFormatting>
  <conditionalFormatting sqref="S14:U14">
    <cfRule type="cellIs" dxfId="328" priority="81" operator="between">
      <formula>0.0000000000000000001</formula>
      <formula>0.0499999999999999</formula>
    </cfRule>
  </conditionalFormatting>
  <conditionalFormatting sqref="P18:R19">
    <cfRule type="cellIs" dxfId="327" priority="80" operator="between">
      <formula>0.0000000000000000001</formula>
      <formula>0.0499999999999999</formula>
    </cfRule>
  </conditionalFormatting>
  <conditionalFormatting sqref="P18:R19">
    <cfRule type="cellIs" dxfId="326" priority="79" operator="between">
      <formula>0.0000000000000000001</formula>
      <formula>0.0499999999999999</formula>
    </cfRule>
  </conditionalFormatting>
  <conditionalFormatting sqref="P18:R19">
    <cfRule type="cellIs" dxfId="325" priority="78" operator="equal">
      <formula>0</formula>
    </cfRule>
  </conditionalFormatting>
  <conditionalFormatting sqref="P18:R19">
    <cfRule type="cellIs" dxfId="324" priority="77" operator="between">
      <formula>0.0000000000000000001</formula>
      <formula>0.0499999999999999</formula>
    </cfRule>
  </conditionalFormatting>
  <conditionalFormatting sqref="S18:U19">
    <cfRule type="cellIs" dxfId="323" priority="75" operator="equal">
      <formula>0</formula>
    </cfRule>
  </conditionalFormatting>
  <conditionalFormatting sqref="S18:U19">
    <cfRule type="cellIs" dxfId="322" priority="76" operator="between">
      <formula>0.0000000000000000001</formula>
      <formula>0.0499999999999999</formula>
    </cfRule>
  </conditionalFormatting>
  <conditionalFormatting sqref="S18:U19">
    <cfRule type="cellIs" dxfId="321" priority="74" operator="between">
      <formula>0.0000000000000000001</formula>
      <formula>0.0499999999999999</formula>
    </cfRule>
  </conditionalFormatting>
  <conditionalFormatting sqref="S18:U19">
    <cfRule type="cellIs" dxfId="320" priority="73" operator="between">
      <formula>0.0000000000000000001</formula>
      <formula>0.0499999999999999</formula>
    </cfRule>
  </conditionalFormatting>
  <conditionalFormatting sqref="S18:U19">
    <cfRule type="cellIs" dxfId="319" priority="72" operator="equal">
      <formula>0</formula>
    </cfRule>
  </conditionalFormatting>
  <conditionalFormatting sqref="S18:U19">
    <cfRule type="cellIs" dxfId="318" priority="71" operator="between">
      <formula>0.0000000000000000001</formula>
      <formula>0.0499999999999999</formula>
    </cfRule>
  </conditionalFormatting>
  <conditionalFormatting sqref="V18:X19">
    <cfRule type="cellIs" dxfId="317" priority="69" operator="equal">
      <formula>0</formula>
    </cfRule>
  </conditionalFormatting>
  <conditionalFormatting sqref="V18:X19">
    <cfRule type="cellIs" dxfId="316" priority="70" operator="between">
      <formula>0.0000000000000000001</formula>
      <formula>0.0499999999999999</formula>
    </cfRule>
  </conditionalFormatting>
  <conditionalFormatting sqref="V18:X19">
    <cfRule type="cellIs" dxfId="315" priority="67" operator="equal">
      <formula>0</formula>
    </cfRule>
  </conditionalFormatting>
  <conditionalFormatting sqref="V18:X19">
    <cfRule type="cellIs" dxfId="314" priority="68" operator="between">
      <formula>0.0000000000000000001</formula>
      <formula>0.0499999999999999</formula>
    </cfRule>
  </conditionalFormatting>
  <conditionalFormatting sqref="V18:X19">
    <cfRule type="cellIs" dxfId="313" priority="66" operator="between">
      <formula>0.0000000000000000001</formula>
      <formula>0.0499999999999999</formula>
    </cfRule>
  </conditionalFormatting>
  <conditionalFormatting sqref="V18:X19">
    <cfRule type="cellIs" dxfId="312" priority="65" operator="between">
      <formula>0.0000000000000000001</formula>
      <formula>0.0499999999999999</formula>
    </cfRule>
  </conditionalFormatting>
  <conditionalFormatting sqref="V18:X19">
    <cfRule type="cellIs" dxfId="311" priority="64" operator="equal">
      <formula>0</formula>
    </cfRule>
  </conditionalFormatting>
  <conditionalFormatting sqref="V18:X19">
    <cfRule type="cellIs" dxfId="310" priority="63" operator="between">
      <formula>0.0000000000000000001</formula>
      <formula>0.0499999999999999</formula>
    </cfRule>
  </conditionalFormatting>
  <conditionalFormatting sqref="Y18:AA19">
    <cfRule type="cellIs" dxfId="309" priority="62" operator="between">
      <formula>0.0000000000000000001</formula>
      <formula>0.0499999999999999</formula>
    </cfRule>
  </conditionalFormatting>
  <conditionalFormatting sqref="Y18:AA19">
    <cfRule type="cellIs" dxfId="308" priority="60" operator="equal">
      <formula>0</formula>
    </cfRule>
  </conditionalFormatting>
  <conditionalFormatting sqref="Y18:AA19">
    <cfRule type="cellIs" dxfId="307" priority="61" operator="between">
      <formula>0.0000000000000000001</formula>
      <formula>0.0499999999999999</formula>
    </cfRule>
  </conditionalFormatting>
  <conditionalFormatting sqref="Y18:AA19">
    <cfRule type="cellIs" dxfId="306" priority="58" operator="equal">
      <formula>0</formula>
    </cfRule>
  </conditionalFormatting>
  <conditionalFormatting sqref="Y18:AA19">
    <cfRule type="cellIs" dxfId="305" priority="59" operator="between">
      <formula>0.0000000000000000001</formula>
      <formula>0.0499999999999999</formula>
    </cfRule>
  </conditionalFormatting>
  <conditionalFormatting sqref="Y18:AA19">
    <cfRule type="cellIs" dxfId="304" priority="57" operator="between">
      <formula>0.0000000000000000001</formula>
      <formula>0.0499999999999999</formula>
    </cfRule>
  </conditionalFormatting>
  <conditionalFormatting sqref="Y18:AA19">
    <cfRule type="cellIs" dxfId="303" priority="56" operator="between">
      <formula>0.0000000000000000001</formula>
      <formula>0.0499999999999999</formula>
    </cfRule>
  </conditionalFormatting>
  <conditionalFormatting sqref="Y18:AA19">
    <cfRule type="cellIs" dxfId="302" priority="55" operator="equal">
      <formula>0</formula>
    </cfRule>
  </conditionalFormatting>
  <conditionalFormatting sqref="Y18:AA19">
    <cfRule type="cellIs" dxfId="301" priority="54" operator="between">
      <formula>0.0000000000000000001</formula>
      <formula>0.0499999999999999</formula>
    </cfRule>
  </conditionalFormatting>
  <conditionalFormatting sqref="V14:AA14">
    <cfRule type="cellIs" dxfId="300" priority="53" operator="between">
      <formula>0.0000000000000000001</formula>
      <formula>0.0499999999999999</formula>
    </cfRule>
  </conditionalFormatting>
  <conditionalFormatting sqref="Y14:AA14">
    <cfRule type="cellIs" dxfId="299" priority="52" operator="between">
      <formula>0.0000000000000000001</formula>
      <formula>0.0499999999999999</formula>
    </cfRule>
  </conditionalFormatting>
  <conditionalFormatting sqref="L29:S29">
    <cfRule type="cellIs" dxfId="298" priority="50" operator="between">
      <formula>-0.049</formula>
      <formula>0.049</formula>
    </cfRule>
    <cfRule type="cellIs" dxfId="297" priority="51" operator="between">
      <formula>0.0000000000000000001</formula>
      <formula>0.0499999999999999</formula>
    </cfRule>
  </conditionalFormatting>
  <conditionalFormatting sqref="L33:S34">
    <cfRule type="cellIs" dxfId="296" priority="48" operator="between">
      <formula>-0.049</formula>
      <formula>0.049</formula>
    </cfRule>
    <cfRule type="cellIs" dxfId="295" priority="49" operator="between">
      <formula>0.0000000000000000001</formula>
      <formula>0.0499999999999999</formula>
    </cfRule>
  </conditionalFormatting>
  <conditionalFormatting sqref="H50">
    <cfRule type="cellIs" dxfId="294" priority="47" operator="between">
      <formula>0.0000000000000000001</formula>
      <formula>0.0499999999999999</formula>
    </cfRule>
  </conditionalFormatting>
  <conditionalFormatting sqref="H50">
    <cfRule type="cellIs" dxfId="293" priority="46" operator="between">
      <formula>-0.0000000000000000001</formula>
      <formula>-0.0499999999999999</formula>
    </cfRule>
  </conditionalFormatting>
  <conditionalFormatting sqref="M61:N68 R61:S68">
    <cfRule type="cellIs" dxfId="292" priority="44" operator="between">
      <formula>-0.049</formula>
      <formula>0.049</formula>
    </cfRule>
    <cfRule type="cellIs" dxfId="291" priority="45" operator="between">
      <formula>0.0000000000000000001</formula>
      <formula>0.0499999999999999</formula>
    </cfRule>
  </conditionalFormatting>
  <conditionalFormatting sqref="D17:F17">
    <cfRule type="cellIs" dxfId="290" priority="43" operator="between">
      <formula>0.0000000000000000001</formula>
      <formula>0.0499999999999999</formula>
    </cfRule>
  </conditionalFormatting>
  <conditionalFormatting sqref="G17:I17">
    <cfRule type="cellIs" dxfId="289" priority="42" operator="between">
      <formula>0.0000000000000000001</formula>
      <formula>0.0499999999999999</formula>
    </cfRule>
  </conditionalFormatting>
  <conditionalFormatting sqref="G17:I17">
    <cfRule type="cellIs" dxfId="288" priority="41" operator="between">
      <formula>-0.049</formula>
      <formula>0.049</formula>
    </cfRule>
  </conditionalFormatting>
  <conditionalFormatting sqref="M17:O17">
    <cfRule type="cellIs" dxfId="287" priority="40" operator="between">
      <formula>0.0000000000000000001</formula>
      <formula>0.0499999999999999</formula>
    </cfRule>
  </conditionalFormatting>
  <conditionalFormatting sqref="P17:R17">
    <cfRule type="cellIs" dxfId="286" priority="39" operator="equal">
      <formula>0</formula>
    </cfRule>
  </conditionalFormatting>
  <conditionalFormatting sqref="S17:U17">
    <cfRule type="cellIs" dxfId="285" priority="38" operator="equal">
      <formula>0</formula>
    </cfRule>
  </conditionalFormatting>
  <conditionalFormatting sqref="D17:F17">
    <cfRule type="cellIs" dxfId="284" priority="36" operator="equal">
      <formula>0</formula>
    </cfRule>
  </conditionalFormatting>
  <conditionalFormatting sqref="D17:F17">
    <cfRule type="cellIs" dxfId="283" priority="37" operator="between">
      <formula>0.0000000000000000001</formula>
      <formula>0.0499999999999999</formula>
    </cfRule>
  </conditionalFormatting>
  <conditionalFormatting sqref="G17:I17">
    <cfRule type="cellIs" dxfId="282" priority="35" operator="equal">
      <formula>0</formula>
    </cfRule>
  </conditionalFormatting>
  <conditionalFormatting sqref="J17:L17">
    <cfRule type="cellIs" dxfId="281" priority="34" operator="equal">
      <formula>0</formula>
    </cfRule>
  </conditionalFormatting>
  <conditionalFormatting sqref="J17:L17">
    <cfRule type="cellIs" dxfId="280" priority="33" operator="between">
      <formula>0.0000000000000000001</formula>
      <formula>0.0499999999999999</formula>
    </cfRule>
  </conditionalFormatting>
  <conditionalFormatting sqref="M17:O17">
    <cfRule type="cellIs" dxfId="279" priority="32" operator="between">
      <formula>0.0000000000000000001</formula>
      <formula>0.0499999999999999</formula>
    </cfRule>
  </conditionalFormatting>
  <conditionalFormatting sqref="M17:O17">
    <cfRule type="cellIs" dxfId="278" priority="31" operator="equal">
      <formula>0</formula>
    </cfRule>
  </conditionalFormatting>
  <conditionalFormatting sqref="M17:O17">
    <cfRule type="cellIs" dxfId="277" priority="30" operator="between">
      <formula>0.0000000000000000001</formula>
      <formula>0.0499999999999999</formula>
    </cfRule>
  </conditionalFormatting>
  <conditionalFormatting sqref="P17:R17">
    <cfRule type="cellIs" dxfId="276" priority="29" operator="between">
      <formula>0.0000000000000000001</formula>
      <formula>0.0499999999999999</formula>
    </cfRule>
  </conditionalFormatting>
  <conditionalFormatting sqref="P17:R17">
    <cfRule type="cellIs" dxfId="275" priority="28" operator="between">
      <formula>0.0000000000000000001</formula>
      <formula>0.0499999999999999</formula>
    </cfRule>
  </conditionalFormatting>
  <conditionalFormatting sqref="P17:R17">
    <cfRule type="cellIs" dxfId="274" priority="27" operator="equal">
      <formula>0</formula>
    </cfRule>
  </conditionalFormatting>
  <conditionalFormatting sqref="P17:R17">
    <cfRule type="cellIs" dxfId="273" priority="26" operator="between">
      <formula>0.0000000000000000001</formula>
      <formula>0.0499999999999999</formula>
    </cfRule>
  </conditionalFormatting>
  <conditionalFormatting sqref="S17:U17">
    <cfRule type="cellIs" dxfId="272" priority="24" operator="equal">
      <formula>0</formula>
    </cfRule>
  </conditionalFormatting>
  <conditionalFormatting sqref="S17:U17">
    <cfRule type="cellIs" dxfId="271" priority="25" operator="between">
      <formula>0.0000000000000000001</formula>
      <formula>0.0499999999999999</formula>
    </cfRule>
  </conditionalFormatting>
  <conditionalFormatting sqref="S17:U17">
    <cfRule type="cellIs" dxfId="270" priority="23" operator="between">
      <formula>0.0000000000000000001</formula>
      <formula>0.0499999999999999</formula>
    </cfRule>
  </conditionalFormatting>
  <conditionalFormatting sqref="S17:U17">
    <cfRule type="cellIs" dxfId="269" priority="22" operator="between">
      <formula>0.0000000000000000001</formula>
      <formula>0.0499999999999999</formula>
    </cfRule>
  </conditionalFormatting>
  <conditionalFormatting sqref="S17:U17">
    <cfRule type="cellIs" dxfId="268" priority="21" operator="equal">
      <formula>0</formula>
    </cfRule>
  </conditionalFormatting>
  <conditionalFormatting sqref="S17:U17">
    <cfRule type="cellIs" dxfId="267" priority="20" operator="between">
      <formula>0.0000000000000000001</formula>
      <formula>0.0499999999999999</formula>
    </cfRule>
  </conditionalFormatting>
  <conditionalFormatting sqref="V17:X17">
    <cfRule type="cellIs" dxfId="266" priority="18" operator="equal">
      <formula>0</formula>
    </cfRule>
  </conditionalFormatting>
  <conditionalFormatting sqref="V17:X17">
    <cfRule type="cellIs" dxfId="265" priority="19" operator="between">
      <formula>0.0000000000000000001</formula>
      <formula>0.0499999999999999</formula>
    </cfRule>
  </conditionalFormatting>
  <conditionalFormatting sqref="V17:X17">
    <cfRule type="cellIs" dxfId="264" priority="16" operator="equal">
      <formula>0</formula>
    </cfRule>
  </conditionalFormatting>
  <conditionalFormatting sqref="V17:X17">
    <cfRule type="cellIs" dxfId="263" priority="17" operator="between">
      <formula>0.0000000000000000001</formula>
      <formula>0.0499999999999999</formula>
    </cfRule>
  </conditionalFormatting>
  <conditionalFormatting sqref="V17:X17">
    <cfRule type="cellIs" dxfId="262" priority="15" operator="between">
      <formula>0.0000000000000000001</formula>
      <formula>0.0499999999999999</formula>
    </cfRule>
  </conditionalFormatting>
  <conditionalFormatting sqref="V17:X17">
    <cfRule type="cellIs" dxfId="261" priority="14" operator="between">
      <formula>0.0000000000000000001</formula>
      <formula>0.0499999999999999</formula>
    </cfRule>
  </conditionalFormatting>
  <conditionalFormatting sqref="V17:X17">
    <cfRule type="cellIs" dxfId="260" priority="13" operator="equal">
      <formula>0</formula>
    </cfRule>
  </conditionalFormatting>
  <conditionalFormatting sqref="V17:X17">
    <cfRule type="cellIs" dxfId="259" priority="12" operator="between">
      <formula>0.0000000000000000001</formula>
      <formula>0.0499999999999999</formula>
    </cfRule>
  </conditionalFormatting>
  <conditionalFormatting sqref="Y17:AA17">
    <cfRule type="cellIs" dxfId="258" priority="11" operator="between">
      <formula>0.0000000000000000001</formula>
      <formula>0.0499999999999999</formula>
    </cfRule>
  </conditionalFormatting>
  <conditionalFormatting sqref="Y17:AA17">
    <cfRule type="cellIs" dxfId="257" priority="9" operator="equal">
      <formula>0</formula>
    </cfRule>
  </conditionalFormatting>
  <conditionalFormatting sqref="Y17:AA17">
    <cfRule type="cellIs" dxfId="256" priority="10" operator="between">
      <formula>0.0000000000000000001</formula>
      <formula>0.0499999999999999</formula>
    </cfRule>
  </conditionalFormatting>
  <conditionalFormatting sqref="Y17:AA17">
    <cfRule type="cellIs" dxfId="255" priority="7" operator="equal">
      <formula>0</formula>
    </cfRule>
  </conditionalFormatting>
  <conditionalFormatting sqref="Y17:AA17">
    <cfRule type="cellIs" dxfId="254" priority="8" operator="between">
      <formula>0.0000000000000000001</formula>
      <formula>0.0499999999999999</formula>
    </cfRule>
  </conditionalFormatting>
  <conditionalFormatting sqref="Y17:AA17">
    <cfRule type="cellIs" dxfId="253" priority="6" operator="between">
      <formula>0.0000000000000000001</formula>
      <formula>0.0499999999999999</formula>
    </cfRule>
  </conditionalFormatting>
  <conditionalFormatting sqref="Y17:AA17">
    <cfRule type="cellIs" dxfId="252" priority="5" operator="between">
      <formula>0.0000000000000000001</formula>
      <formula>0.0499999999999999</formula>
    </cfRule>
  </conditionalFormatting>
  <conditionalFormatting sqref="Y17:AA17">
    <cfRule type="cellIs" dxfId="251" priority="4" operator="equal">
      <formula>0</formula>
    </cfRule>
  </conditionalFormatting>
  <conditionalFormatting sqref="Y17:AA17">
    <cfRule type="cellIs" dxfId="250" priority="3" operator="between">
      <formula>0.0000000000000000001</formula>
      <formula>0.0499999999999999</formula>
    </cfRule>
  </conditionalFormatting>
  <conditionalFormatting sqref="L32:S32">
    <cfRule type="cellIs" dxfId="249" priority="1" operator="between">
      <formula>-0.049</formula>
      <formula>0.049</formula>
    </cfRule>
    <cfRule type="cellIs" dxfId="248" priority="2" operator="between">
      <formula>0.0000000000000000001</formula>
      <formula>0.0499999999999999</formula>
    </cfRule>
  </conditionalFormatting>
  <printOptions horizontalCentered="1"/>
  <pageMargins left="0.5" right="0.70866141732283505" top="0.75" bottom="0.25" header="0.31496062992126" footer="0.31496062992126"/>
  <pageSetup paperSize="9" scale="42" fitToHeight="0" orientation="landscape" r:id="rId1"/>
  <headerFooter>
    <oddFooter>&amp;R&amp;"Calibri,Regular"&amp;K000000Page &amp;P of &amp;N</oddFooter>
  </headerFooter>
  <rowBreaks count="2" manualBreakCount="2">
    <brk id="37" max="27" man="1"/>
    <brk id="79" max="2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9D32FC-2DAF-4A0F-A0C3-6EF3DE97CF79}">
  <sheetPr>
    <tabColor theme="4" tint="-0.249977111117893"/>
    <pageSetUpPr fitToPage="1"/>
  </sheetPr>
  <dimension ref="A1:AE78"/>
  <sheetViews>
    <sheetView showGridLines="0" zoomScale="70" zoomScaleNormal="70" zoomScaleSheetLayoutView="55" workbookViewId="0"/>
  </sheetViews>
  <sheetFormatPr defaultColWidth="9.125" defaultRowHeight="15" x14ac:dyDescent="0.2"/>
  <cols>
    <col min="1" max="1" width="7.375" style="18" customWidth="1"/>
    <col min="2" max="2" width="3" style="18" customWidth="1"/>
    <col min="3" max="3" width="18.375" style="18" customWidth="1"/>
    <col min="4" max="11" width="11.125" style="18" customWidth="1"/>
    <col min="12" max="12" width="12.125" style="18" customWidth="1"/>
    <col min="13" max="22" width="11.125" style="18" customWidth="1"/>
    <col min="23" max="23" width="11.5" style="18" customWidth="1"/>
    <col min="24" max="24" width="13.125" style="18" customWidth="1"/>
    <col min="25" max="27" width="11.125" style="18" customWidth="1"/>
    <col min="28" max="28" width="2.625" style="18" customWidth="1"/>
    <col min="29" max="16384" width="9.125" style="18"/>
  </cols>
  <sheetData>
    <row r="1" spans="1:31" s="3" customFormat="1" ht="23.25" x14ac:dyDescent="0.25">
      <c r="A1" s="2" t="s">
        <v>84</v>
      </c>
      <c r="K1" s="184"/>
    </row>
    <row r="2" spans="1:31" s="3" customFormat="1" ht="21.75" x14ac:dyDescent="0.25">
      <c r="A2" s="2" t="s">
        <v>85</v>
      </c>
    </row>
    <row r="3" spans="1:31" s="3" customFormat="1" ht="18" x14ac:dyDescent="0.25">
      <c r="A3" s="4" t="s">
        <v>19</v>
      </c>
    </row>
    <row r="4" spans="1:31" s="3" customFormat="1" ht="21.75" x14ac:dyDescent="0.25">
      <c r="B4" s="5"/>
      <c r="C4" s="5"/>
    </row>
    <row r="5" spans="1:31" s="28" customFormat="1" ht="18.75" x14ac:dyDescent="0.2">
      <c r="A5" s="15"/>
      <c r="B5" s="38"/>
      <c r="C5" s="38"/>
      <c r="D5" s="39"/>
      <c r="E5" s="39"/>
      <c r="F5" s="39"/>
      <c r="G5" s="39"/>
      <c r="H5" s="39"/>
      <c r="I5" s="39"/>
      <c r="J5" s="39"/>
      <c r="K5" s="39"/>
      <c r="L5" s="39"/>
      <c r="M5" s="39"/>
      <c r="N5" s="39"/>
      <c r="O5" s="39"/>
      <c r="P5" s="39"/>
      <c r="Q5" s="39"/>
      <c r="R5" s="39"/>
      <c r="S5" s="39"/>
      <c r="U5" s="30"/>
      <c r="V5" s="30"/>
      <c r="W5" s="30"/>
      <c r="X5" s="30"/>
      <c r="Y5" s="30"/>
      <c r="Z5" s="30"/>
      <c r="AA5" s="15"/>
      <c r="AB5" s="15"/>
    </row>
    <row r="6" spans="1:31" s="3" customFormat="1" ht="15" customHeight="1" x14ac:dyDescent="0.25">
      <c r="A6" s="15"/>
      <c r="B6" s="38"/>
      <c r="C6" s="38"/>
      <c r="D6" s="30"/>
      <c r="E6" s="30"/>
      <c r="F6" s="30"/>
      <c r="G6" s="30"/>
      <c r="H6" s="30"/>
      <c r="I6" s="30"/>
      <c r="J6" s="30"/>
      <c r="K6" s="30"/>
      <c r="L6" s="30"/>
      <c r="M6" s="30"/>
      <c r="N6" s="30"/>
      <c r="O6" s="30"/>
      <c r="P6" s="30"/>
      <c r="Q6" s="30"/>
      <c r="R6" s="30"/>
      <c r="S6" s="30"/>
      <c r="T6" s="30"/>
      <c r="U6" s="30"/>
      <c r="V6" s="30"/>
      <c r="W6" s="30"/>
      <c r="X6" s="30"/>
      <c r="Y6" s="30"/>
      <c r="Z6" s="30"/>
      <c r="AA6" s="30"/>
      <c r="AB6" s="15"/>
      <c r="AC6" s="15"/>
    </row>
    <row r="7" spans="1:31" s="15" customFormat="1" ht="20.100000000000001" customHeight="1" x14ac:dyDescent="0.4">
      <c r="A7" s="6" t="s">
        <v>86</v>
      </c>
      <c r="B7" s="5" t="s">
        <v>80</v>
      </c>
      <c r="C7" s="5"/>
      <c r="D7" s="3"/>
      <c r="E7" s="18"/>
      <c r="F7" s="18"/>
      <c r="G7" s="18"/>
      <c r="H7" s="18"/>
      <c r="I7" s="18"/>
      <c r="J7" s="18"/>
      <c r="K7" s="30"/>
      <c r="L7" s="30"/>
      <c r="M7" s="30"/>
      <c r="N7" s="30"/>
      <c r="O7" s="18"/>
      <c r="P7" s="18"/>
      <c r="Q7" s="18"/>
      <c r="R7" s="18"/>
      <c r="S7" s="18"/>
      <c r="T7" s="18"/>
      <c r="U7" s="18"/>
      <c r="V7" s="18"/>
      <c r="W7" s="18"/>
      <c r="X7" s="18"/>
      <c r="Y7" s="18"/>
      <c r="Z7" s="18"/>
      <c r="AA7" s="18"/>
      <c r="AB7" s="18"/>
      <c r="AC7" s="18"/>
    </row>
    <row r="8" spans="1:31" s="15" customFormat="1" ht="21.75" x14ac:dyDescent="0.25">
      <c r="A8" s="7"/>
      <c r="B8" s="5"/>
      <c r="C8" s="5"/>
      <c r="D8" s="3"/>
      <c r="E8" s="18"/>
      <c r="F8" s="18"/>
      <c r="G8" s="18"/>
      <c r="H8" s="18"/>
      <c r="I8" s="18"/>
      <c r="J8" s="18"/>
      <c r="K8" s="30"/>
      <c r="L8" s="30"/>
      <c r="M8" s="30"/>
      <c r="N8" s="30"/>
      <c r="O8" s="18"/>
      <c r="P8" s="18"/>
      <c r="Q8" s="18"/>
      <c r="R8" s="18"/>
      <c r="S8" s="18"/>
      <c r="T8" s="18"/>
      <c r="U8" s="18"/>
      <c r="V8" s="18"/>
      <c r="W8" s="18"/>
      <c r="X8" s="18"/>
      <c r="Y8" s="18"/>
      <c r="Z8" s="18"/>
      <c r="AA8" s="18"/>
      <c r="AB8" s="18"/>
      <c r="AC8" s="18"/>
    </row>
    <row r="9" spans="1:31" s="15" customFormat="1" ht="20.100000000000001" customHeight="1" x14ac:dyDescent="0.25">
      <c r="A9" s="7"/>
      <c r="B9" s="5" t="s">
        <v>21</v>
      </c>
      <c r="C9" s="5"/>
      <c r="D9" s="3"/>
      <c r="E9" s="18"/>
      <c r="F9" s="18"/>
      <c r="G9" s="18"/>
      <c r="H9" s="18"/>
      <c r="I9" s="18"/>
      <c r="J9" s="18"/>
      <c r="K9" s="30"/>
      <c r="L9" s="30"/>
      <c r="M9" s="30"/>
      <c r="N9" s="30"/>
      <c r="O9" s="18"/>
      <c r="P9" s="18"/>
      <c r="Q9" s="18"/>
      <c r="R9" s="18"/>
      <c r="S9" s="18"/>
      <c r="T9" s="18"/>
      <c r="U9" s="18"/>
      <c r="V9" s="18"/>
      <c r="W9" s="18"/>
      <c r="X9" s="18"/>
      <c r="Y9" s="18"/>
      <c r="Z9" s="18"/>
      <c r="AA9" s="18"/>
      <c r="AB9" s="18"/>
      <c r="AC9" s="18"/>
    </row>
    <row r="10" spans="1:31" s="15" customFormat="1" ht="20.100000000000001" customHeight="1" x14ac:dyDescent="0.2">
      <c r="A10" s="18"/>
      <c r="B10" s="18"/>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row>
    <row r="11" spans="1:31" s="15" customFormat="1" ht="20.100000000000001" customHeight="1" x14ac:dyDescent="0.35">
      <c r="A11" s="18"/>
      <c r="B11" s="14"/>
      <c r="C11" s="14"/>
      <c r="D11" s="190" t="s">
        <v>6</v>
      </c>
      <c r="E11" s="191"/>
      <c r="F11" s="191"/>
      <c r="G11" s="191"/>
      <c r="H11" s="191"/>
      <c r="I11" s="191"/>
      <c r="J11" s="191"/>
      <c r="K11" s="191"/>
      <c r="L11" s="191"/>
      <c r="M11" s="191"/>
      <c r="N11" s="191"/>
      <c r="O11" s="191"/>
      <c r="P11" s="191"/>
      <c r="Q11" s="191"/>
      <c r="R11" s="191"/>
      <c r="S11" s="191"/>
      <c r="T11" s="191"/>
      <c r="U11" s="191"/>
      <c r="V11" s="191"/>
      <c r="W11" s="191"/>
      <c r="X11" s="191"/>
      <c r="Y11" s="191"/>
      <c r="Z11" s="191"/>
      <c r="AA11" s="204"/>
      <c r="AB11" s="18"/>
      <c r="AC11" s="18"/>
    </row>
    <row r="12" spans="1:31" s="15" customFormat="1" ht="22.5" customHeight="1" x14ac:dyDescent="0.2">
      <c r="A12" s="18"/>
      <c r="B12" s="194" t="s">
        <v>8</v>
      </c>
      <c r="C12" s="194"/>
      <c r="D12" s="194" t="s">
        <v>7</v>
      </c>
      <c r="E12" s="194"/>
      <c r="F12" s="194"/>
      <c r="G12" s="194" t="s">
        <v>10</v>
      </c>
      <c r="H12" s="194"/>
      <c r="I12" s="194"/>
      <c r="J12" s="194" t="s">
        <v>11</v>
      </c>
      <c r="K12" s="194" t="s">
        <v>11</v>
      </c>
      <c r="L12" s="194" t="s">
        <v>11</v>
      </c>
      <c r="M12" s="194" t="s">
        <v>12</v>
      </c>
      <c r="N12" s="194" t="s">
        <v>12</v>
      </c>
      <c r="O12" s="194" t="s">
        <v>12</v>
      </c>
      <c r="P12" s="194" t="s">
        <v>13</v>
      </c>
      <c r="Q12" s="194" t="s">
        <v>13</v>
      </c>
      <c r="R12" s="194" t="s">
        <v>13</v>
      </c>
      <c r="S12" s="194" t="s">
        <v>14</v>
      </c>
      <c r="T12" s="194" t="s">
        <v>14</v>
      </c>
      <c r="U12" s="194" t="s">
        <v>14</v>
      </c>
      <c r="V12" s="194" t="s">
        <v>22</v>
      </c>
      <c r="W12" s="194" t="s">
        <v>22</v>
      </c>
      <c r="X12" s="194" t="s">
        <v>22</v>
      </c>
      <c r="Y12" s="194" t="s">
        <v>15</v>
      </c>
      <c r="Z12" s="194" t="s">
        <v>15</v>
      </c>
      <c r="AA12" s="194" t="s">
        <v>15</v>
      </c>
      <c r="AB12" s="18"/>
      <c r="AC12" s="18"/>
    </row>
    <row r="13" spans="1:31" s="15" customFormat="1" ht="22.5" customHeight="1" x14ac:dyDescent="0.2">
      <c r="A13" s="18"/>
      <c r="B13" s="194"/>
      <c r="C13" s="194"/>
      <c r="D13" s="17" t="s">
        <v>1</v>
      </c>
      <c r="E13" s="17" t="s">
        <v>4</v>
      </c>
      <c r="F13" s="17" t="s">
        <v>5</v>
      </c>
      <c r="G13" s="17" t="s">
        <v>1</v>
      </c>
      <c r="H13" s="17" t="s">
        <v>4</v>
      </c>
      <c r="I13" s="17" t="s">
        <v>5</v>
      </c>
      <c r="J13" s="17" t="s">
        <v>1</v>
      </c>
      <c r="K13" s="17" t="s">
        <v>4</v>
      </c>
      <c r="L13" s="17" t="s">
        <v>5</v>
      </c>
      <c r="M13" s="17" t="s">
        <v>1</v>
      </c>
      <c r="N13" s="17" t="s">
        <v>4</v>
      </c>
      <c r="O13" s="17" t="s">
        <v>5</v>
      </c>
      <c r="P13" s="17" t="s">
        <v>1</v>
      </c>
      <c r="Q13" s="17" t="s">
        <v>4</v>
      </c>
      <c r="R13" s="17" t="s">
        <v>5</v>
      </c>
      <c r="S13" s="17" t="s">
        <v>1</v>
      </c>
      <c r="T13" s="17" t="s">
        <v>4</v>
      </c>
      <c r="U13" s="17" t="s">
        <v>5</v>
      </c>
      <c r="V13" s="17" t="s">
        <v>1</v>
      </c>
      <c r="W13" s="17" t="s">
        <v>4</v>
      </c>
      <c r="X13" s="17" t="s">
        <v>5</v>
      </c>
      <c r="Y13" s="17" t="s">
        <v>1</v>
      </c>
      <c r="Z13" s="17" t="s">
        <v>4</v>
      </c>
      <c r="AA13" s="17" t="s">
        <v>5</v>
      </c>
      <c r="AB13" s="18"/>
      <c r="AC13" s="18"/>
      <c r="AD13" s="28"/>
      <c r="AE13" s="28"/>
    </row>
    <row r="14" spans="1:31" s="15" customFormat="1" ht="22.5" customHeight="1" x14ac:dyDescent="0.2">
      <c r="A14" s="18"/>
      <c r="B14" s="189" t="s">
        <v>7</v>
      </c>
      <c r="C14" s="189"/>
      <c r="D14" s="22">
        <v>0.156</v>
      </c>
      <c r="E14" s="22">
        <v>0.156</v>
      </c>
      <c r="F14" s="22">
        <v>0.156</v>
      </c>
      <c r="G14" s="24">
        <v>0</v>
      </c>
      <c r="H14" s="24">
        <v>0</v>
      </c>
      <c r="I14" s="24">
        <v>0</v>
      </c>
      <c r="J14" s="22">
        <v>174.25029426519004</v>
      </c>
      <c r="K14" s="22">
        <v>196.30239917981001</v>
      </c>
      <c r="L14" s="22">
        <v>198.64047155387001</v>
      </c>
      <c r="M14" s="24">
        <v>0</v>
      </c>
      <c r="N14" s="24">
        <v>0</v>
      </c>
      <c r="O14" s="24">
        <v>0</v>
      </c>
      <c r="P14" s="40">
        <v>0</v>
      </c>
      <c r="Q14" s="40">
        <v>0</v>
      </c>
      <c r="R14" s="40">
        <v>0</v>
      </c>
      <c r="S14" s="40">
        <v>0</v>
      </c>
      <c r="T14" s="40">
        <v>0</v>
      </c>
      <c r="U14" s="40">
        <v>0</v>
      </c>
      <c r="V14" s="35">
        <v>174.40629426519001</v>
      </c>
      <c r="W14" s="35">
        <v>196.45839917981002</v>
      </c>
      <c r="X14" s="35">
        <v>198.79647155387002</v>
      </c>
      <c r="Y14" s="22">
        <v>1947.472</v>
      </c>
      <c r="Z14" s="22">
        <v>2113.8117599999996</v>
      </c>
      <c r="AA14" s="22">
        <v>2222.3620000000001</v>
      </c>
      <c r="AB14" s="18"/>
      <c r="AC14" s="18"/>
      <c r="AD14" s="18"/>
      <c r="AE14" s="18"/>
    </row>
    <row r="15" spans="1:31" s="15" customFormat="1" ht="22.5" customHeight="1" x14ac:dyDescent="0.2">
      <c r="A15" s="18"/>
      <c r="B15" s="189" t="s">
        <v>10</v>
      </c>
      <c r="C15" s="189"/>
      <c r="D15" s="40">
        <v>0</v>
      </c>
      <c r="E15" s="40">
        <v>0</v>
      </c>
      <c r="F15" s="40">
        <v>0</v>
      </c>
      <c r="G15" s="40">
        <v>0</v>
      </c>
      <c r="H15" s="40">
        <v>0</v>
      </c>
      <c r="I15" s="40">
        <v>0</v>
      </c>
      <c r="J15" s="22">
        <v>304.999999962</v>
      </c>
      <c r="K15" s="22">
        <v>640.18170307110995</v>
      </c>
      <c r="L15" s="22">
        <v>365.21000319340999</v>
      </c>
      <c r="M15" s="40">
        <v>0</v>
      </c>
      <c r="N15" s="40">
        <v>0</v>
      </c>
      <c r="O15" s="40">
        <v>0</v>
      </c>
      <c r="P15" s="40">
        <v>0</v>
      </c>
      <c r="Q15" s="40">
        <v>0</v>
      </c>
      <c r="R15" s="40">
        <v>0</v>
      </c>
      <c r="S15" s="40">
        <v>0</v>
      </c>
      <c r="T15" s="40">
        <v>0</v>
      </c>
      <c r="U15" s="40">
        <v>0</v>
      </c>
      <c r="V15" s="35">
        <v>304.999999962</v>
      </c>
      <c r="W15" s="35">
        <v>640.18170307110995</v>
      </c>
      <c r="X15" s="35">
        <v>365.21000319340999</v>
      </c>
      <c r="Y15" s="22">
        <v>0</v>
      </c>
      <c r="Z15" s="22">
        <v>0</v>
      </c>
      <c r="AA15" s="22">
        <v>14.12865157889</v>
      </c>
      <c r="AB15" s="18"/>
      <c r="AC15" s="18"/>
      <c r="AD15" s="18"/>
      <c r="AE15" s="18"/>
    </row>
    <row r="16" spans="1:31" s="15" customFormat="1" ht="22.5" customHeight="1" x14ac:dyDescent="0.2">
      <c r="A16" s="18"/>
      <c r="B16" s="189" t="s">
        <v>11</v>
      </c>
      <c r="C16" s="189"/>
      <c r="D16" s="40">
        <v>0</v>
      </c>
      <c r="E16" s="40">
        <v>0</v>
      </c>
      <c r="F16" s="40">
        <v>0</v>
      </c>
      <c r="G16" s="22">
        <v>31.413246557770002</v>
      </c>
      <c r="H16" s="22">
        <v>16.047703321129998</v>
      </c>
      <c r="I16" s="22">
        <v>23.598959420799996</v>
      </c>
      <c r="J16" s="22">
        <v>609.26930475772326</v>
      </c>
      <c r="K16" s="22">
        <v>951.20369096523564</v>
      </c>
      <c r="L16" s="22">
        <v>1222.6749875560406</v>
      </c>
      <c r="M16" s="22">
        <v>53.215576637699996</v>
      </c>
      <c r="N16" s="22">
        <v>53.812616585560001</v>
      </c>
      <c r="O16" s="22">
        <v>53.866268260609992</v>
      </c>
      <c r="P16" s="40">
        <v>0</v>
      </c>
      <c r="Q16" s="40">
        <v>0</v>
      </c>
      <c r="R16" s="40">
        <v>0</v>
      </c>
      <c r="S16" s="40">
        <v>0</v>
      </c>
      <c r="T16" s="40">
        <v>0</v>
      </c>
      <c r="U16" s="40">
        <v>0</v>
      </c>
      <c r="V16" s="35">
        <v>693.89812795319324</v>
      </c>
      <c r="W16" s="35">
        <v>1021.0640108719257</v>
      </c>
      <c r="X16" s="35">
        <v>1300.1402152374508</v>
      </c>
      <c r="Y16" s="22">
        <v>404.08376289308933</v>
      </c>
      <c r="Z16" s="22">
        <v>512.84641593346635</v>
      </c>
      <c r="AA16" s="22">
        <v>534.74720753733038</v>
      </c>
      <c r="AB16" s="18"/>
      <c r="AC16" s="18"/>
      <c r="AD16" s="18"/>
      <c r="AE16" s="18"/>
    </row>
    <row r="17" spans="1:31" s="28" customFormat="1" ht="22.5" customHeight="1" x14ac:dyDescent="0.2">
      <c r="A17" s="18"/>
      <c r="B17" s="189" t="s">
        <v>12</v>
      </c>
      <c r="C17" s="189"/>
      <c r="D17" s="22">
        <v>21.98005103857</v>
      </c>
      <c r="E17" s="22">
        <v>21.883556583640001</v>
      </c>
      <c r="F17" s="22">
        <v>21.838197183720002</v>
      </c>
      <c r="G17" s="22">
        <v>18.578442603490004</v>
      </c>
      <c r="H17" s="22">
        <v>18.705569473880001</v>
      </c>
      <c r="I17" s="22">
        <v>18.747636911000001</v>
      </c>
      <c r="J17" s="22">
        <v>1045.232488545219</v>
      </c>
      <c r="K17" s="22">
        <v>1019.9127000547038</v>
      </c>
      <c r="L17" s="22">
        <v>1009.6817257609454</v>
      </c>
      <c r="M17" s="22">
        <v>31.344085367857343</v>
      </c>
      <c r="N17" s="22">
        <v>31.330061158389508</v>
      </c>
      <c r="O17" s="22">
        <v>31.508622087825405</v>
      </c>
      <c r="P17" s="22">
        <v>23.335992837147998</v>
      </c>
      <c r="Q17" s="22">
        <v>21.607375078338023</v>
      </c>
      <c r="R17" s="22">
        <v>22.214382211786024</v>
      </c>
      <c r="S17" s="40">
        <v>0</v>
      </c>
      <c r="T17" s="40">
        <v>0</v>
      </c>
      <c r="U17" s="40">
        <v>0</v>
      </c>
      <c r="V17" s="35">
        <v>1140.4710603922842</v>
      </c>
      <c r="W17" s="35">
        <v>1113.4392623489514</v>
      </c>
      <c r="X17" s="35">
        <v>1103.9905641552766</v>
      </c>
      <c r="Y17" s="22">
        <v>90.194863783770018</v>
      </c>
      <c r="Z17" s="22">
        <v>94.775465111006014</v>
      </c>
      <c r="AA17" s="22">
        <v>95.723647089589974</v>
      </c>
      <c r="AB17" s="18"/>
      <c r="AC17" s="18"/>
      <c r="AD17" s="18"/>
      <c r="AE17" s="18"/>
    </row>
    <row r="18" spans="1:31" ht="22.5" customHeight="1" x14ac:dyDescent="0.2">
      <c r="B18" s="189" t="s">
        <v>13</v>
      </c>
      <c r="C18" s="189"/>
      <c r="D18" s="22">
        <v>0</v>
      </c>
      <c r="E18" s="22">
        <v>0</v>
      </c>
      <c r="F18" s="22">
        <v>0</v>
      </c>
      <c r="G18" s="40">
        <v>0</v>
      </c>
      <c r="H18" s="40">
        <v>0</v>
      </c>
      <c r="I18" s="40">
        <v>0</v>
      </c>
      <c r="J18" s="22">
        <v>7217.348968718693</v>
      </c>
      <c r="K18" s="22">
        <v>7866.8561520094408</v>
      </c>
      <c r="L18" s="22">
        <v>7882.1954133700756</v>
      </c>
      <c r="M18" s="22">
        <v>326.52663815188902</v>
      </c>
      <c r="N18" s="22">
        <v>355.65674886746308</v>
      </c>
      <c r="O18" s="22">
        <v>327.67446298916724</v>
      </c>
      <c r="P18" s="22">
        <v>0</v>
      </c>
      <c r="Q18" s="22">
        <v>0</v>
      </c>
      <c r="R18" s="22">
        <v>0</v>
      </c>
      <c r="S18" s="40">
        <v>0</v>
      </c>
      <c r="T18" s="40">
        <v>0</v>
      </c>
      <c r="U18" s="40">
        <v>0</v>
      </c>
      <c r="V18" s="35">
        <v>7543.8756068705825</v>
      </c>
      <c r="W18" s="35">
        <v>8222.5129008769036</v>
      </c>
      <c r="X18" s="35">
        <v>8209.869876359242</v>
      </c>
      <c r="Y18" s="22">
        <v>3783.2112707133342</v>
      </c>
      <c r="Z18" s="22">
        <v>4342.3490620925713</v>
      </c>
      <c r="AA18" s="22">
        <v>4532.5962114888152</v>
      </c>
    </row>
    <row r="19" spans="1:31" ht="22.5" customHeight="1" x14ac:dyDescent="0.2">
      <c r="B19" s="189" t="s">
        <v>14</v>
      </c>
      <c r="C19" s="189"/>
      <c r="D19" s="22">
        <v>544.99553623379995</v>
      </c>
      <c r="E19" s="22">
        <v>535.22977027672005</v>
      </c>
      <c r="F19" s="22">
        <v>534.93933751297993</v>
      </c>
      <c r="G19" s="40">
        <v>0</v>
      </c>
      <c r="H19" s="40">
        <v>0</v>
      </c>
      <c r="I19" s="40">
        <v>0</v>
      </c>
      <c r="J19" s="22">
        <v>3319.818559057132</v>
      </c>
      <c r="K19" s="22">
        <v>3741.0518884946919</v>
      </c>
      <c r="L19" s="22">
        <v>3837.9688723018448</v>
      </c>
      <c r="M19" s="22">
        <v>1005.895333244358</v>
      </c>
      <c r="N19" s="22">
        <v>1089.6594542367034</v>
      </c>
      <c r="O19" s="22">
        <v>1137.2451831167864</v>
      </c>
      <c r="P19" s="40">
        <v>0</v>
      </c>
      <c r="Q19" s="40">
        <v>0</v>
      </c>
      <c r="R19" s="40">
        <v>0</v>
      </c>
      <c r="S19" s="22">
        <v>0</v>
      </c>
      <c r="T19" s="22">
        <v>0</v>
      </c>
      <c r="U19" s="22">
        <v>0</v>
      </c>
      <c r="V19" s="35">
        <v>4870.7094285352905</v>
      </c>
      <c r="W19" s="35">
        <v>5365.9411130081153</v>
      </c>
      <c r="X19" s="35">
        <v>5510.1533929316111</v>
      </c>
      <c r="Y19" s="23">
        <v>0</v>
      </c>
      <c r="Z19" s="23">
        <v>0</v>
      </c>
      <c r="AA19" s="23">
        <v>0</v>
      </c>
    </row>
    <row r="20" spans="1:31" ht="22.5" customHeight="1" x14ac:dyDescent="0.2">
      <c r="B20" s="189" t="s">
        <v>15</v>
      </c>
      <c r="C20" s="189"/>
      <c r="D20" s="22">
        <v>0</v>
      </c>
      <c r="E20" s="22">
        <v>0</v>
      </c>
      <c r="F20" s="22">
        <v>0</v>
      </c>
      <c r="G20" s="22">
        <v>2504.5223750456003</v>
      </c>
      <c r="H20" s="22">
        <v>1803.6492327864801</v>
      </c>
      <c r="I20" s="22">
        <v>2163.5205960232602</v>
      </c>
      <c r="J20" s="22">
        <v>621.68319794900549</v>
      </c>
      <c r="K20" s="22">
        <v>629.27623056069001</v>
      </c>
      <c r="L20" s="22">
        <v>619.42087458272363</v>
      </c>
      <c r="M20" s="22">
        <v>4.8490570000000002</v>
      </c>
      <c r="N20" s="22">
        <v>5.4837515250500006</v>
      </c>
      <c r="O20" s="22">
        <v>4.856242120000001</v>
      </c>
      <c r="P20" s="22">
        <v>2221.7853308355352</v>
      </c>
      <c r="Q20" s="22">
        <v>2359.891243047844</v>
      </c>
      <c r="R20" s="22">
        <v>2392.3829197105679</v>
      </c>
      <c r="S20" s="40">
        <v>0</v>
      </c>
      <c r="T20" s="40">
        <v>0</v>
      </c>
      <c r="U20" s="40">
        <v>0</v>
      </c>
      <c r="V20" s="35">
        <v>5352.8399608301415</v>
      </c>
      <c r="W20" s="35">
        <v>4798.3004579200642</v>
      </c>
      <c r="X20" s="35">
        <v>5180.1806324365516</v>
      </c>
      <c r="Y20" s="23">
        <v>0</v>
      </c>
      <c r="Z20" s="23">
        <v>0</v>
      </c>
      <c r="AA20" s="23">
        <v>0</v>
      </c>
    </row>
    <row r="21" spans="1:31" ht="22.5" customHeight="1" x14ac:dyDescent="0.2">
      <c r="B21" s="189" t="s">
        <v>16</v>
      </c>
      <c r="C21" s="189"/>
      <c r="D21" s="27">
        <v>567.13158727236998</v>
      </c>
      <c r="E21" s="27">
        <v>557.26932686036002</v>
      </c>
      <c r="F21" s="27">
        <v>556.93353469669989</v>
      </c>
      <c r="G21" s="27">
        <v>2554.5140642068604</v>
      </c>
      <c r="H21" s="27">
        <v>1838.40250558149</v>
      </c>
      <c r="I21" s="27">
        <v>2205.8671923550601</v>
      </c>
      <c r="J21" s="27">
        <v>13292.602813254964</v>
      </c>
      <c r="K21" s="27">
        <v>15044.784764335684</v>
      </c>
      <c r="L21" s="27">
        <v>15135.79234831891</v>
      </c>
      <c r="M21" s="27">
        <v>1421.8306904018043</v>
      </c>
      <c r="N21" s="27">
        <v>1535.9426323731659</v>
      </c>
      <c r="O21" s="27">
        <v>1555.1507785743888</v>
      </c>
      <c r="P21" s="27">
        <v>2245.121323672683</v>
      </c>
      <c r="Q21" s="27">
        <v>2381.498618126182</v>
      </c>
      <c r="R21" s="27">
        <v>2414.5973019223538</v>
      </c>
      <c r="S21" s="22">
        <v>0</v>
      </c>
      <c r="T21" s="22">
        <v>0</v>
      </c>
      <c r="U21" s="22">
        <v>0</v>
      </c>
      <c r="V21" s="27">
        <v>20081.200478808682</v>
      </c>
      <c r="W21" s="27">
        <v>21357.897847276879</v>
      </c>
      <c r="X21" s="27">
        <v>21868.341155867412</v>
      </c>
      <c r="Y21" s="27">
        <v>6224.9618973901934</v>
      </c>
      <c r="Z21" s="27">
        <v>7063.7827031370434</v>
      </c>
      <c r="AA21" s="27">
        <v>7399.5577176946263</v>
      </c>
    </row>
    <row r="22" spans="1:31" ht="22.5" customHeight="1" x14ac:dyDescent="0.2">
      <c r="B22" s="189" t="s">
        <v>26</v>
      </c>
      <c r="C22" s="189"/>
      <c r="D22" s="41">
        <f>D21/$V21*100</f>
        <v>2.8241916506478457</v>
      </c>
      <c r="E22" s="41">
        <f>E21/$W21*100</f>
        <v>2.6091955811625511</v>
      </c>
      <c r="F22" s="41">
        <f>F21/$X21*100</f>
        <v>2.5467571167247458</v>
      </c>
      <c r="G22" s="41">
        <f>G21/$V21*100</f>
        <v>12.72092306883043</v>
      </c>
      <c r="H22" s="41">
        <f>H21/$W21*100</f>
        <v>8.6076004236338512</v>
      </c>
      <c r="I22" s="41">
        <f>I21/$X21*100</f>
        <v>10.087034844722147</v>
      </c>
      <c r="J22" s="41">
        <f>J21/$V21*100</f>
        <v>66.194263770646586</v>
      </c>
      <c r="K22" s="41">
        <f>K21/$W21*100</f>
        <v>70.441318110592448</v>
      </c>
      <c r="L22" s="41">
        <f>L21/$X21*100</f>
        <v>69.213262407230573</v>
      </c>
      <c r="M22" s="41">
        <f>M21/$V21*100</f>
        <v>7.0804068307680907</v>
      </c>
      <c r="N22" s="41">
        <f>N21/$W21*100</f>
        <v>7.1914504103174073</v>
      </c>
      <c r="O22" s="41">
        <f>O21/$X21*100</f>
        <v>7.1114254505634147</v>
      </c>
      <c r="P22" s="41">
        <f>P21/$V21*100</f>
        <v>11.180214679107047</v>
      </c>
      <c r="Q22" s="41">
        <f>Q21/$W21*100</f>
        <v>11.150435474293749</v>
      </c>
      <c r="R22" s="41">
        <f>R21/$X21*100</f>
        <v>11.041520180759127</v>
      </c>
      <c r="S22" s="22">
        <f>S21/$V21*100</f>
        <v>0</v>
      </c>
      <c r="T22" s="22">
        <f>T21/$W21*100</f>
        <v>0</v>
      </c>
      <c r="U22" s="22">
        <f>U21/$X21*100</f>
        <v>0</v>
      </c>
      <c r="V22" s="41">
        <f>V21/$V21*100</f>
        <v>100</v>
      </c>
      <c r="W22" s="41">
        <f>W21/$W21*100</f>
        <v>100</v>
      </c>
      <c r="X22" s="41">
        <f>X21/$X21*100</f>
        <v>100</v>
      </c>
      <c r="Y22" s="23"/>
      <c r="Z22" s="23"/>
      <c r="AA22" s="23"/>
    </row>
    <row r="23" spans="1:31" ht="20.100000000000001" customHeight="1" x14ac:dyDescent="0.2">
      <c r="B23" s="38"/>
      <c r="C23" s="38"/>
      <c r="D23" s="42"/>
      <c r="E23" s="42"/>
      <c r="F23" s="42"/>
      <c r="G23" s="42"/>
      <c r="H23" s="42"/>
      <c r="I23" s="42"/>
      <c r="J23" s="42"/>
      <c r="K23" s="42"/>
      <c r="L23" s="42"/>
      <c r="M23" s="42"/>
      <c r="N23" s="42"/>
      <c r="O23" s="42"/>
      <c r="P23" s="42"/>
      <c r="Q23" s="42"/>
      <c r="R23" s="42"/>
      <c r="S23" s="42"/>
      <c r="T23" s="42"/>
      <c r="U23" s="42"/>
      <c r="V23" s="42"/>
      <c r="W23" s="42"/>
      <c r="X23" s="42"/>
      <c r="Y23" s="42"/>
      <c r="Z23" s="42"/>
      <c r="AA23" s="42"/>
    </row>
    <row r="24" spans="1:31" ht="21.95" customHeight="1" x14ac:dyDescent="0.2"/>
    <row r="25" spans="1:31" ht="21.95" customHeight="1" x14ac:dyDescent="0.35">
      <c r="A25" s="15"/>
      <c r="B25" s="29"/>
      <c r="C25" s="29"/>
      <c r="D25" s="202" t="s">
        <v>23</v>
      </c>
      <c r="E25" s="202"/>
      <c r="F25" s="202"/>
      <c r="G25" s="202"/>
      <c r="H25" s="202"/>
      <c r="I25" s="202"/>
      <c r="J25" s="202"/>
      <c r="K25" s="202"/>
      <c r="L25" s="195" t="s">
        <v>24</v>
      </c>
      <c r="M25" s="196"/>
      <c r="N25" s="196"/>
      <c r="O25" s="196"/>
      <c r="P25" s="196"/>
      <c r="Q25" s="196"/>
      <c r="R25" s="196"/>
      <c r="S25" s="197"/>
      <c r="T25" s="205" t="s">
        <v>87</v>
      </c>
      <c r="U25" s="206"/>
      <c r="V25" s="206"/>
      <c r="W25" s="206"/>
      <c r="X25" s="206"/>
      <c r="Y25" s="207"/>
    </row>
    <row r="26" spans="1:31" ht="20.100000000000001" customHeight="1" x14ac:dyDescent="0.35">
      <c r="A26" s="15"/>
      <c r="B26" s="31"/>
      <c r="C26" s="31"/>
      <c r="D26" s="202"/>
      <c r="E26" s="202"/>
      <c r="F26" s="202"/>
      <c r="G26" s="202"/>
      <c r="H26" s="202"/>
      <c r="I26" s="202"/>
      <c r="J26" s="202"/>
      <c r="K26" s="202"/>
      <c r="L26" s="198"/>
      <c r="M26" s="199"/>
      <c r="N26" s="199"/>
      <c r="O26" s="199"/>
      <c r="P26" s="199"/>
      <c r="Q26" s="199"/>
      <c r="R26" s="199"/>
      <c r="S26" s="200"/>
      <c r="T26" s="208" t="s">
        <v>4</v>
      </c>
      <c r="U26" s="209"/>
      <c r="V26" s="209"/>
      <c r="W26" s="209"/>
      <c r="X26" s="209"/>
      <c r="Y26" s="210"/>
    </row>
    <row r="27" spans="1:31" ht="22.5" customHeight="1" x14ac:dyDescent="0.35">
      <c r="A27" s="15"/>
      <c r="B27" s="194" t="s">
        <v>8</v>
      </c>
      <c r="C27" s="194"/>
      <c r="D27" s="203" t="s">
        <v>6</v>
      </c>
      <c r="E27" s="203"/>
      <c r="F27" s="203"/>
      <c r="G27" s="203"/>
      <c r="H27" s="203"/>
      <c r="I27" s="203"/>
      <c r="J27" s="203"/>
      <c r="K27" s="203"/>
      <c r="L27" s="203" t="s">
        <v>6</v>
      </c>
      <c r="M27" s="203"/>
      <c r="N27" s="203"/>
      <c r="O27" s="203"/>
      <c r="P27" s="203"/>
      <c r="Q27" s="203"/>
      <c r="R27" s="203"/>
      <c r="S27" s="203"/>
      <c r="T27" s="211" t="s">
        <v>6</v>
      </c>
      <c r="U27" s="211"/>
      <c r="V27" s="211"/>
      <c r="W27" s="211"/>
      <c r="X27" s="211"/>
      <c r="Y27" s="211"/>
    </row>
    <row r="28" spans="1:31" ht="22.5" customHeight="1" x14ac:dyDescent="0.2">
      <c r="A28" s="15"/>
      <c r="B28" s="194"/>
      <c r="C28" s="194"/>
      <c r="D28" s="32" t="s">
        <v>7</v>
      </c>
      <c r="E28" s="32" t="s">
        <v>10</v>
      </c>
      <c r="F28" s="32" t="s">
        <v>11</v>
      </c>
      <c r="G28" s="32" t="s">
        <v>12</v>
      </c>
      <c r="H28" s="32" t="s">
        <v>13</v>
      </c>
      <c r="I28" s="32" t="s">
        <v>14</v>
      </c>
      <c r="J28" s="17" t="s">
        <v>22</v>
      </c>
      <c r="K28" s="32" t="s">
        <v>15</v>
      </c>
      <c r="L28" s="32" t="s">
        <v>7</v>
      </c>
      <c r="M28" s="32" t="s">
        <v>10</v>
      </c>
      <c r="N28" s="32" t="s">
        <v>11</v>
      </c>
      <c r="O28" s="32" t="s">
        <v>12</v>
      </c>
      <c r="P28" s="32" t="s">
        <v>13</v>
      </c>
      <c r="Q28" s="32" t="s">
        <v>14</v>
      </c>
      <c r="R28" s="17" t="s">
        <v>22</v>
      </c>
      <c r="S28" s="32" t="s">
        <v>15</v>
      </c>
      <c r="T28" s="17" t="s">
        <v>7</v>
      </c>
      <c r="U28" s="17" t="s">
        <v>10</v>
      </c>
      <c r="V28" s="17" t="s">
        <v>11</v>
      </c>
      <c r="W28" s="17" t="s">
        <v>12</v>
      </c>
      <c r="X28" s="17" t="s">
        <v>13</v>
      </c>
      <c r="Y28" s="17" t="s">
        <v>14</v>
      </c>
    </row>
    <row r="29" spans="1:31" s="59" customFormat="1" ht="22.5" customHeight="1" x14ac:dyDescent="0.2">
      <c r="A29" s="155"/>
      <c r="B29" s="248" t="s">
        <v>7</v>
      </c>
      <c r="C29" s="248"/>
      <c r="D29" s="37">
        <f t="shared" ref="D29:D36" si="0">IFERROR(((F14-D14)/ABS(D14))*100,"--")</f>
        <v>0</v>
      </c>
      <c r="E29" s="37" t="str">
        <f t="shared" ref="E29:E36" si="1">IFERROR(((I14-G14)/ABS(G14))*100,"--")</f>
        <v>--</v>
      </c>
      <c r="F29" s="37">
        <f>IFERROR(((L14-J14)/ABS(J14))*100,"--")</f>
        <v>13.997208665576643</v>
      </c>
      <c r="G29" s="37" t="str">
        <f t="shared" ref="G29:G36" si="2">IFERROR(((O14-M14)/ABS(M14))*100,"--")</f>
        <v>--</v>
      </c>
      <c r="H29" s="40"/>
      <c r="I29" s="40"/>
      <c r="J29" s="37">
        <f t="shared" ref="J29:J36" si="3">IFERROR(((X14-V14)/ABS(V14))*100,"--")</f>
        <v>13.98468867849116</v>
      </c>
      <c r="K29" s="37">
        <f t="shared" ref="K29" si="4">IFERROR(((AA14-Y14)/ABS(Y14))*100,"--")</f>
        <v>14.11522219574916</v>
      </c>
      <c r="L29" s="37">
        <f t="shared" ref="L29:L36" si="5">IFERROR(((F14-E14)/ABS(E14))*100,"--")</f>
        <v>0</v>
      </c>
      <c r="M29" s="146" t="str">
        <f>IFERROR(((I14-H14)/ABS(H14))*100,"--")</f>
        <v>--</v>
      </c>
      <c r="N29" s="37">
        <f t="shared" ref="N29:N36" si="6">IFERROR(((L14-K14)/ABS(K14))*100,"--")</f>
        <v>1.1910564434407986</v>
      </c>
      <c r="O29" s="37" t="str">
        <f t="shared" ref="O29:O36" si="7">IFERROR(((O14-N14)/ABS(N14))*100,"--")</f>
        <v>--</v>
      </c>
      <c r="P29" s="33" t="str">
        <f>IFERROR(((R14-Q14)/ABS(Q14))*100,"-")</f>
        <v>-</v>
      </c>
      <c r="Q29" s="33" t="str">
        <f>IFERROR(((U14-T14)/ABS(T14))*100,"--")</f>
        <v>--</v>
      </c>
      <c r="R29" s="37">
        <f t="shared" ref="R29:R36" si="8">IFERROR(((X14-W14)/ABS(W14))*100,"--")</f>
        <v>1.1901106716847807</v>
      </c>
      <c r="S29" s="37">
        <f t="shared" ref="S29:S36" si="9">IFERROR(((AA14-Z14)/ABS(Z14))*100,"--")</f>
        <v>5.135284137126785</v>
      </c>
      <c r="T29" s="37">
        <f>IFERROR(F14/$F$21*100,"-")</f>
        <v>2.8010523748575482E-2</v>
      </c>
      <c r="U29" s="37">
        <f>IFERROR(I14/$I$21*100,"-")</f>
        <v>0</v>
      </c>
      <c r="V29" s="37">
        <f t="shared" ref="V29:V36" si="10">IFERROR(L14/$L$21*100,"-")</f>
        <v>1.3123889848814718</v>
      </c>
      <c r="W29" s="37">
        <f>IFERROR(O14/$O$21*100,"-")</f>
        <v>0</v>
      </c>
      <c r="X29" s="33"/>
      <c r="Y29" s="33" t="str">
        <f>IFERROR(U14/$U$21*100,"--")</f>
        <v>--</v>
      </c>
    </row>
    <row r="30" spans="1:31" ht="22.5" customHeight="1" x14ac:dyDescent="0.2">
      <c r="A30" s="15"/>
      <c r="B30" s="189" t="s">
        <v>10</v>
      </c>
      <c r="C30" s="189"/>
      <c r="D30" s="22" t="str">
        <f t="shared" si="0"/>
        <v>--</v>
      </c>
      <c r="E30" s="33" t="str">
        <f t="shared" si="1"/>
        <v>--</v>
      </c>
      <c r="F30" s="22">
        <f t="shared" ref="F30:F36" si="11">IFERROR(((L15-J15)/ABS(J15))*100,"--")</f>
        <v>19.740984668495592</v>
      </c>
      <c r="G30" s="33" t="str">
        <f t="shared" si="2"/>
        <v>--</v>
      </c>
      <c r="H30" s="40"/>
      <c r="I30" s="40"/>
      <c r="J30" s="22">
        <f>IFERROR(((X15-V15)/ABS(V15))*100,"--")</f>
        <v>19.740984668495592</v>
      </c>
      <c r="K30" s="22" t="str">
        <f>IFERROR(((AA15-Y15)/ABS(Y15))*100,"--")</f>
        <v>--</v>
      </c>
      <c r="L30" s="22" t="str">
        <f t="shared" si="5"/>
        <v>--</v>
      </c>
      <c r="M30" s="33" t="str">
        <f t="shared" ref="M30:M36" si="12">IFERROR(((I15-H15)/ABS(H15))*100,"--")</f>
        <v>--</v>
      </c>
      <c r="N30" s="22">
        <f t="shared" si="6"/>
        <v>-42.952133520622773</v>
      </c>
      <c r="O30" s="33" t="str">
        <f>IFERROR(((O15-N15)/ABS(N15))*100,"--")</f>
        <v>--</v>
      </c>
      <c r="P30" s="33" t="str">
        <f>IFERROR(((R15-Q15)/ABS(Q15))*100,"--")</f>
        <v>--</v>
      </c>
      <c r="Q30" s="33" t="str">
        <f>IFERROR(((U15-T15)/ABS(T15))*100,"--")</f>
        <v>--</v>
      </c>
      <c r="R30" s="22">
        <f>IFERROR(((X15-W15)/ABS(W15))*100,"--")</f>
        <v>-42.952133520622773</v>
      </c>
      <c r="S30" s="22" t="str">
        <f>IFERROR(((AA15-Z15)/ABS(Z15))*100,"--")</f>
        <v>--</v>
      </c>
      <c r="T30" s="24">
        <f>IFERROR(F15/$F$21*100,"-")</f>
        <v>0</v>
      </c>
      <c r="U30" s="33"/>
      <c r="V30" s="22">
        <f t="shared" si="10"/>
        <v>2.4128898890052022</v>
      </c>
      <c r="W30" s="33"/>
      <c r="X30" s="33"/>
      <c r="Y30" s="33" t="str">
        <f>IFERROR(U15/$U$21*100,"--")</f>
        <v>--</v>
      </c>
    </row>
    <row r="31" spans="1:31" ht="22.5" customHeight="1" x14ac:dyDescent="0.2">
      <c r="A31" s="15"/>
      <c r="B31" s="189" t="s">
        <v>11</v>
      </c>
      <c r="C31" s="189"/>
      <c r="D31" s="37" t="str">
        <f t="shared" si="0"/>
        <v>--</v>
      </c>
      <c r="E31" s="37">
        <f t="shared" si="1"/>
        <v>-24.875770553034918</v>
      </c>
      <c r="F31" s="37">
        <f t="shared" si="11"/>
        <v>100.67890799820269</v>
      </c>
      <c r="G31" s="37">
        <f t="shared" si="2"/>
        <v>1.2227465415624572</v>
      </c>
      <c r="H31" s="40"/>
      <c r="I31" s="40"/>
      <c r="J31" s="22">
        <f t="shared" si="3"/>
        <v>87.367592282242256</v>
      </c>
      <c r="K31" s="22">
        <f>IFERROR(((AA16-Y16)/ABS(Y16))*100,"--")</f>
        <v>32.335732499801381</v>
      </c>
      <c r="L31" s="22" t="str">
        <f t="shared" si="5"/>
        <v>--</v>
      </c>
      <c r="M31" s="22">
        <f t="shared" si="12"/>
        <v>47.055057964134136</v>
      </c>
      <c r="N31" s="22">
        <f t="shared" si="6"/>
        <v>28.539764844197457</v>
      </c>
      <c r="O31" s="22">
        <f t="shared" si="7"/>
        <v>9.9700922300790265E-2</v>
      </c>
      <c r="P31" s="33" t="str">
        <f>IFERROR(((R16-Q16)/ABS(Q16))*100,"--")</f>
        <v>--</v>
      </c>
      <c r="Q31" s="33" t="str">
        <f>IFERROR(((U16-T16)/ABS(T16))*100,"--")</f>
        <v>--</v>
      </c>
      <c r="R31" s="22">
        <f t="shared" si="8"/>
        <v>27.331900977217995</v>
      </c>
      <c r="S31" s="22">
        <f t="shared" si="9"/>
        <v>4.2704386583263778</v>
      </c>
      <c r="T31" s="24">
        <f t="shared" ref="T31:T34" si="13">IFERROR(F16/$F$21*100,"-")</f>
        <v>0</v>
      </c>
      <c r="U31" s="22">
        <f t="shared" ref="U31:U36" si="14">IFERROR(I16/$I$21*100,"-")</f>
        <v>1.0698268464478558</v>
      </c>
      <c r="V31" s="22">
        <f t="shared" si="10"/>
        <v>8.0780375379016078</v>
      </c>
      <c r="W31" s="22">
        <f t="shared" ref="W31:W36" si="15">IFERROR(O16/$O$21*100,"-")</f>
        <v>3.4637328420328064</v>
      </c>
      <c r="X31" s="33"/>
      <c r="Y31" s="33" t="str">
        <f>IFERROR(U16/$U$21*100,"--")</f>
        <v>--</v>
      </c>
    </row>
    <row r="32" spans="1:31" ht="22.5" customHeight="1" x14ac:dyDescent="0.2">
      <c r="A32" s="15"/>
      <c r="B32" s="189" t="s">
        <v>12</v>
      </c>
      <c r="C32" s="189"/>
      <c r="D32" s="37">
        <f t="shared" si="0"/>
        <v>-0.64537545705001698</v>
      </c>
      <c r="E32" s="37">
        <f t="shared" si="1"/>
        <v>0.91070231838600701</v>
      </c>
      <c r="F32" s="37">
        <f t="shared" si="11"/>
        <v>-3.401230173562062</v>
      </c>
      <c r="G32" s="37">
        <f t="shared" si="2"/>
        <v>0.52493705921561462</v>
      </c>
      <c r="H32" s="37">
        <f t="shared" ref="H32:H36" si="16">IFERROR(((R17-P17)/ABS(P17))*100,"--")</f>
        <v>-4.8063548578764967</v>
      </c>
      <c r="I32" s="40"/>
      <c r="J32" s="22">
        <f t="shared" si="3"/>
        <v>-3.1987217829498933</v>
      </c>
      <c r="K32" s="22">
        <f>IFERROR(((AA17-Y17)/ABS(Y17))*100,"--")</f>
        <v>6.1298205617056718</v>
      </c>
      <c r="L32" s="37">
        <f t="shared" si="5"/>
        <v>-0.20727617901885842</v>
      </c>
      <c r="M32" s="22">
        <f t="shared" si="12"/>
        <v>0.22489257639946217</v>
      </c>
      <c r="N32" s="22">
        <f t="shared" si="6"/>
        <v>-1.0031225509016302</v>
      </c>
      <c r="O32" s="22">
        <f t="shared" si="7"/>
        <v>0.5699348256397565</v>
      </c>
      <c r="P32" s="22">
        <f t="shared" ref="P32:P36" si="17">IFERROR(((R17-Q17)/ABS(Q17))*100,"--")</f>
        <v>2.8092590203450558</v>
      </c>
      <c r="Q32" s="33" t="str">
        <f>IFERROR(((U17-T17)/ABS(T17))*100,"--")</f>
        <v>--</v>
      </c>
      <c r="R32" s="22">
        <f t="shared" si="8"/>
        <v>-0.84860472530324282</v>
      </c>
      <c r="S32" s="22">
        <f t="shared" si="9"/>
        <v>1.000450884069416</v>
      </c>
      <c r="T32" s="22">
        <f t="shared" si="13"/>
        <v>3.9211496207734826</v>
      </c>
      <c r="U32" s="22">
        <f t="shared" si="14"/>
        <v>0.84989871448173515</v>
      </c>
      <c r="V32" s="22">
        <f t="shared" si="10"/>
        <v>6.6708217351639867</v>
      </c>
      <c r="W32" s="22">
        <f t="shared" si="15"/>
        <v>2.0260814913849994</v>
      </c>
      <c r="X32" s="22">
        <f t="shared" ref="X32:X36" si="18">IFERROR(R17/$R$21*100,"-")</f>
        <v>0.92000360449754093</v>
      </c>
      <c r="Y32" s="33" t="str">
        <f>IFERROR(U17/$U$21*100,"--")</f>
        <v>--</v>
      </c>
    </row>
    <row r="33" spans="1:28" s="43" customFormat="1" ht="22.5" customHeight="1" x14ac:dyDescent="0.25">
      <c r="A33" s="34"/>
      <c r="B33" s="189" t="s">
        <v>13</v>
      </c>
      <c r="C33" s="189"/>
      <c r="D33" s="37" t="str">
        <f>IFERROR(((F18-D18)/ABS(D18))*100,"-")</f>
        <v>-</v>
      </c>
      <c r="E33" s="40"/>
      <c r="F33" s="37">
        <f t="shared" si="11"/>
        <v>9.2117818818647734</v>
      </c>
      <c r="G33" s="37">
        <f t="shared" si="2"/>
        <v>0.35152563471538056</v>
      </c>
      <c r="H33" s="148" t="str">
        <f>IFERROR(((R18-P18)/ABS(P18))*100,"-")</f>
        <v>-</v>
      </c>
      <c r="I33" s="40"/>
      <c r="J33" s="35">
        <f t="shared" si="3"/>
        <v>8.8282774557166004</v>
      </c>
      <c r="K33" s="22">
        <f>IFERROR(((AA18-Y18)/ABS(Y18))*100,"--")</f>
        <v>19.808170550152294</v>
      </c>
      <c r="L33" s="37" t="str">
        <f>IFERROR(((F18-E18)/ABS(E18))*100,"-")</f>
        <v>-</v>
      </c>
      <c r="M33" s="33" t="str">
        <f>IFERROR(((I18-H18)/ABS(H18))*100,"--")</f>
        <v>--</v>
      </c>
      <c r="N33" s="22">
        <f t="shared" si="6"/>
        <v>0.19498591386746802</v>
      </c>
      <c r="O33" s="22">
        <f t="shared" si="7"/>
        <v>-7.8677786847575186</v>
      </c>
      <c r="P33" s="35" t="str">
        <f>IFERROR(((R18-Q18)/ABS(Q18))*100,"-")</f>
        <v>-</v>
      </c>
      <c r="Q33" s="33" t="str">
        <f>IFERROR(((U18-T18)/ABS(T18))*100,"-")</f>
        <v>-</v>
      </c>
      <c r="R33" s="35">
        <f t="shared" si="8"/>
        <v>-0.15376107851789786</v>
      </c>
      <c r="S33" s="22">
        <f t="shared" si="9"/>
        <v>4.3812035070382871</v>
      </c>
      <c r="T33" s="22">
        <f>IFERROR(F18/$F$21*100,"-")</f>
        <v>0</v>
      </c>
      <c r="U33" s="33"/>
      <c r="V33" s="22">
        <f t="shared" si="10"/>
        <v>52.076529804173276</v>
      </c>
      <c r="W33" s="22">
        <f t="shared" si="15"/>
        <v>21.070269680831036</v>
      </c>
      <c r="X33" s="22">
        <f t="shared" si="18"/>
        <v>0</v>
      </c>
      <c r="Y33" s="33" t="str">
        <f t="shared" ref="Y33:Y36" si="19">IFERROR(U18/$U$21*100,"-")</f>
        <v>-</v>
      </c>
    </row>
    <row r="34" spans="1:28" s="43" customFormat="1" ht="22.5" customHeight="1" x14ac:dyDescent="0.25">
      <c r="A34" s="34"/>
      <c r="B34" s="189" t="s">
        <v>14</v>
      </c>
      <c r="C34" s="189"/>
      <c r="D34" s="37">
        <f t="shared" si="0"/>
        <v>-1.8451891900461308</v>
      </c>
      <c r="E34" s="40"/>
      <c r="F34" s="37">
        <f t="shared" si="11"/>
        <v>15.607790125490281</v>
      </c>
      <c r="G34" s="37">
        <f t="shared" si="2"/>
        <v>13.058003703902276</v>
      </c>
      <c r="H34" s="40"/>
      <c r="I34" s="148" t="str">
        <f>IFERROR(((U19-S19)/ABS(S19))*100,"-")</f>
        <v>-</v>
      </c>
      <c r="J34" s="35">
        <f t="shared" si="3"/>
        <v>13.128353759928824</v>
      </c>
      <c r="K34" s="33" t="str">
        <f>IFERROR(((AA19-Y19)/ABS(Y19))*100,"-")</f>
        <v>-</v>
      </c>
      <c r="L34" s="37">
        <f t="shared" si="5"/>
        <v>-5.426319309367951E-2</v>
      </c>
      <c r="M34" s="33" t="str">
        <f>IFERROR(((I19-H19)/ABS(H19))*100,"--")</f>
        <v>--</v>
      </c>
      <c r="N34" s="22">
        <f t="shared" si="6"/>
        <v>2.5906345780771836</v>
      </c>
      <c r="O34" s="22">
        <f t="shared" si="7"/>
        <v>4.3670275786682726</v>
      </c>
      <c r="P34" s="33" t="str">
        <f>IFERROR(((R19-Q19)/ABS(Q19))*100,"-")</f>
        <v>-</v>
      </c>
      <c r="Q34" s="35" t="str">
        <f>IFERROR(((U19-T19)/ABS(T19))*100,"-")</f>
        <v>-</v>
      </c>
      <c r="R34" s="35">
        <f t="shared" si="8"/>
        <v>2.6875486869189888</v>
      </c>
      <c r="S34" s="35" t="str">
        <f>IFERROR(((AA19-Z19)/ABS(Z19))*100,"-")</f>
        <v>-</v>
      </c>
      <c r="T34" s="22">
        <f t="shared" si="13"/>
        <v>96.05083985547796</v>
      </c>
      <c r="U34" s="33"/>
      <c r="V34" s="22">
        <f t="shared" si="10"/>
        <v>25.356907547216167</v>
      </c>
      <c r="W34" s="22">
        <f t="shared" si="15"/>
        <v>73.127647735822904</v>
      </c>
      <c r="X34" s="33"/>
      <c r="Y34" s="22" t="str">
        <f t="shared" si="19"/>
        <v>-</v>
      </c>
    </row>
    <row r="35" spans="1:28" ht="22.5" customHeight="1" x14ac:dyDescent="0.2">
      <c r="A35" s="15"/>
      <c r="B35" s="189" t="s">
        <v>15</v>
      </c>
      <c r="C35" s="189"/>
      <c r="D35" s="37" t="str">
        <f>IFERROR(((F20-D20)/ABS(D20))*100,"-")</f>
        <v>-</v>
      </c>
      <c r="E35" s="37">
        <f>IFERROR(((I20-G20)/ABS(G20))*100,"--")</f>
        <v>-13.615441507729848</v>
      </c>
      <c r="F35" s="37">
        <f t="shared" si="11"/>
        <v>-0.36390292897499743</v>
      </c>
      <c r="G35" s="37">
        <f t="shared" si="2"/>
        <v>0.1481756143514259</v>
      </c>
      <c r="H35" s="37">
        <f t="shared" si="16"/>
        <v>7.6784010816597181</v>
      </c>
      <c r="I35" s="40"/>
      <c r="J35" s="35">
        <f t="shared" si="3"/>
        <v>-3.2255649273477101</v>
      </c>
      <c r="K35" s="33" t="str">
        <f>IFERROR(((AA20-Y20)/ABS(Y20))*100,"--")</f>
        <v>--</v>
      </c>
      <c r="L35" s="37" t="str">
        <f>IFERROR(((F20-E20)/ABS(E20))*100,"-")</f>
        <v>-</v>
      </c>
      <c r="M35" s="22">
        <f t="shared" si="12"/>
        <v>19.952402978089612</v>
      </c>
      <c r="N35" s="22">
        <f t="shared" si="6"/>
        <v>-1.5661414652807057</v>
      </c>
      <c r="O35" s="22">
        <f t="shared" si="7"/>
        <v>-11.443067801002856</v>
      </c>
      <c r="P35" s="22">
        <f t="shared" si="17"/>
        <v>1.376829409340079</v>
      </c>
      <c r="Q35" s="33" t="str">
        <f>IFERROR(((U20-T20)/ABS(T20))*100,"-")</f>
        <v>-</v>
      </c>
      <c r="R35" s="35">
        <f t="shared" si="8"/>
        <v>7.9586549001148272</v>
      </c>
      <c r="S35" s="33" t="str">
        <f t="shared" si="9"/>
        <v>--</v>
      </c>
      <c r="T35" s="22">
        <f>IFERROR(F20/$F$21*100,"-")</f>
        <v>0</v>
      </c>
      <c r="U35" s="22">
        <f t="shared" si="14"/>
        <v>98.080274439070408</v>
      </c>
      <c r="V35" s="22">
        <f t="shared" si="10"/>
        <v>4.0924245016582894</v>
      </c>
      <c r="W35" s="22">
        <f t="shared" si="15"/>
        <v>0.31226824992826302</v>
      </c>
      <c r="X35" s="22">
        <f t="shared" si="18"/>
        <v>99.079996395502462</v>
      </c>
      <c r="Y35" s="33" t="str">
        <f t="shared" si="19"/>
        <v>-</v>
      </c>
    </row>
    <row r="36" spans="1:28" ht="22.5" customHeight="1" x14ac:dyDescent="0.2">
      <c r="A36" s="15"/>
      <c r="B36" s="189" t="s">
        <v>16</v>
      </c>
      <c r="C36" s="189"/>
      <c r="D36" s="27">
        <f t="shared" si="0"/>
        <v>-1.7981810226296537</v>
      </c>
      <c r="E36" s="27">
        <f t="shared" si="1"/>
        <v>-13.648265896709798</v>
      </c>
      <c r="F36" s="27">
        <f t="shared" si="11"/>
        <v>13.866280072898707</v>
      </c>
      <c r="G36" s="27">
        <f t="shared" si="2"/>
        <v>9.3766500521175793</v>
      </c>
      <c r="H36" s="27">
        <f t="shared" si="16"/>
        <v>7.5486334062532272</v>
      </c>
      <c r="I36" s="27" t="str">
        <f>IFERROR(((U21-S21)/ABS(S21))*100,"--")</f>
        <v>--</v>
      </c>
      <c r="J36" s="27">
        <f t="shared" si="3"/>
        <v>8.8995709143219166</v>
      </c>
      <c r="K36" s="27">
        <f>IFERROR(((AA21-Y21)/ABS(Y21))*100,"--")</f>
        <v>18.86912465756426</v>
      </c>
      <c r="L36" s="27">
        <f t="shared" si="5"/>
        <v>-6.025671026108223E-2</v>
      </c>
      <c r="M36" s="27">
        <f t="shared" si="12"/>
        <v>19.988260767591825</v>
      </c>
      <c r="N36" s="27">
        <f t="shared" si="6"/>
        <v>0.6049111729332517</v>
      </c>
      <c r="O36" s="27">
        <f t="shared" si="7"/>
        <v>1.2505770590887662</v>
      </c>
      <c r="P36" s="27">
        <f t="shared" si="17"/>
        <v>1.3898258661268774</v>
      </c>
      <c r="Q36" s="27" t="str">
        <f>IFERROR(((U21-T21)/ABS(T21))*100,"--")</f>
        <v>--</v>
      </c>
      <c r="R36" s="27">
        <f t="shared" si="8"/>
        <v>2.389951072153921</v>
      </c>
      <c r="S36" s="27">
        <f t="shared" si="9"/>
        <v>4.7534731555157315</v>
      </c>
      <c r="T36" s="27">
        <f>IFERROR(F21/$F$21*100,"-")</f>
        <v>100</v>
      </c>
      <c r="U36" s="27">
        <f t="shared" si="14"/>
        <v>100</v>
      </c>
      <c r="V36" s="27">
        <f t="shared" si="10"/>
        <v>100</v>
      </c>
      <c r="W36" s="27">
        <f t="shared" si="15"/>
        <v>100</v>
      </c>
      <c r="X36" s="27">
        <f t="shared" si="18"/>
        <v>100</v>
      </c>
      <c r="Y36" s="27" t="str">
        <f t="shared" si="19"/>
        <v>-</v>
      </c>
    </row>
    <row r="37" spans="1:28" ht="15.75" customHeight="1" x14ac:dyDescent="0.2">
      <c r="A37" s="15"/>
      <c r="B37" s="44"/>
      <c r="C37" s="44"/>
      <c r="D37" s="45"/>
      <c r="E37" s="30"/>
      <c r="F37" s="30"/>
      <c r="G37" s="30"/>
      <c r="H37" s="30"/>
      <c r="I37" s="30"/>
      <c r="J37" s="30"/>
      <c r="K37" s="30"/>
      <c r="L37" s="30"/>
      <c r="M37" s="30"/>
      <c r="N37" s="30"/>
      <c r="O37" s="30"/>
      <c r="P37" s="30"/>
      <c r="Q37" s="30"/>
      <c r="R37" s="30"/>
      <c r="S37" s="30"/>
      <c r="T37" s="30"/>
      <c r="U37" s="30"/>
      <c r="V37" s="30"/>
      <c r="W37" s="30"/>
      <c r="X37" s="30"/>
      <c r="Y37" s="30"/>
      <c r="Z37" s="30"/>
      <c r="AA37" s="30"/>
      <c r="AB37" s="15"/>
    </row>
    <row r="38" spans="1:28" ht="20.100000000000001" customHeight="1" x14ac:dyDescent="0.2"/>
    <row r="39" spans="1:28" ht="21.75" x14ac:dyDescent="0.4">
      <c r="A39" s="6" t="s">
        <v>88</v>
      </c>
      <c r="B39" s="5" t="s">
        <v>82</v>
      </c>
      <c r="C39" s="5"/>
      <c r="D39" s="5"/>
      <c r="E39" s="5"/>
      <c r="F39" s="5"/>
      <c r="G39" s="5"/>
      <c r="H39" s="5"/>
      <c r="I39" s="5"/>
      <c r="J39" s="5"/>
      <c r="K39" s="5"/>
      <c r="L39" s="5"/>
      <c r="M39" s="5"/>
      <c r="N39" s="5"/>
      <c r="O39" s="5"/>
      <c r="P39" s="5"/>
      <c r="Q39" s="5"/>
      <c r="R39" s="5"/>
      <c r="S39" s="5"/>
      <c r="T39" s="5"/>
      <c r="U39" s="5"/>
      <c r="V39" s="5"/>
      <c r="W39" s="5"/>
      <c r="X39" s="5"/>
      <c r="Y39" s="5"/>
      <c r="Z39" s="5"/>
      <c r="AA39" s="5"/>
    </row>
    <row r="40" spans="1:28" ht="20.100000000000001" customHeight="1" x14ac:dyDescent="0.25">
      <c r="A40" s="3"/>
      <c r="B40" s="5"/>
      <c r="C40" s="5"/>
      <c r="D40" s="8"/>
      <c r="E40" s="8"/>
      <c r="F40" s="8"/>
      <c r="G40" s="8"/>
      <c r="H40" s="8"/>
      <c r="I40" s="8"/>
      <c r="J40" s="8"/>
      <c r="K40" s="8"/>
      <c r="L40" s="8"/>
      <c r="M40" s="8"/>
      <c r="N40" s="8"/>
      <c r="O40" s="8"/>
      <c r="P40" s="8"/>
      <c r="Q40" s="8"/>
      <c r="R40" s="8"/>
      <c r="S40" s="8"/>
      <c r="T40" s="8"/>
      <c r="U40" s="8"/>
    </row>
    <row r="41" spans="1:28" ht="20.100000000000001" customHeight="1" x14ac:dyDescent="0.25">
      <c r="A41" s="3"/>
      <c r="B41" s="5" t="s">
        <v>21</v>
      </c>
      <c r="C41" s="5"/>
      <c r="D41" s="5"/>
      <c r="E41" s="3"/>
      <c r="F41" s="3"/>
    </row>
    <row r="42" spans="1:28" ht="20.100000000000001" customHeight="1" x14ac:dyDescent="0.25">
      <c r="A42" s="11"/>
      <c r="B42" s="10"/>
      <c r="C42" s="10"/>
      <c r="D42" s="10"/>
      <c r="E42" s="11"/>
      <c r="F42" s="11"/>
    </row>
    <row r="43" spans="1:28" ht="20.100000000000001" customHeight="1" x14ac:dyDescent="0.35">
      <c r="B43" s="14"/>
      <c r="C43" s="14"/>
      <c r="D43" s="190" t="s">
        <v>6</v>
      </c>
      <c r="E43" s="191"/>
      <c r="F43" s="191"/>
      <c r="G43" s="191"/>
      <c r="H43" s="191"/>
      <c r="I43" s="191"/>
      <c r="J43" s="191"/>
      <c r="K43" s="191"/>
      <c r="L43" s="191"/>
      <c r="M43" s="191"/>
      <c r="N43" s="191"/>
      <c r="O43" s="191"/>
      <c r="P43" s="191"/>
      <c r="Q43" s="191"/>
      <c r="R43" s="191"/>
      <c r="S43" s="191"/>
      <c r="T43" s="191"/>
      <c r="U43" s="191"/>
      <c r="V43" s="191"/>
      <c r="W43" s="191"/>
      <c r="X43" s="191"/>
      <c r="Y43" s="191"/>
      <c r="Z43" s="191"/>
      <c r="AA43" s="204"/>
    </row>
    <row r="44" spans="1:28" ht="23.25" customHeight="1" x14ac:dyDescent="0.2">
      <c r="B44" s="194" t="s">
        <v>8</v>
      </c>
      <c r="C44" s="194"/>
      <c r="D44" s="194" t="s">
        <v>7</v>
      </c>
      <c r="E44" s="194"/>
      <c r="F44" s="194"/>
      <c r="G44" s="194" t="s">
        <v>10</v>
      </c>
      <c r="H44" s="194"/>
      <c r="I44" s="194"/>
      <c r="J44" s="194" t="s">
        <v>11</v>
      </c>
      <c r="K44" s="194" t="s">
        <v>11</v>
      </c>
      <c r="L44" s="194" t="s">
        <v>11</v>
      </c>
      <c r="M44" s="194" t="s">
        <v>12</v>
      </c>
      <c r="N44" s="194" t="s">
        <v>12</v>
      </c>
      <c r="O44" s="194" t="s">
        <v>12</v>
      </c>
      <c r="P44" s="194" t="s">
        <v>13</v>
      </c>
      <c r="Q44" s="194" t="s">
        <v>13</v>
      </c>
      <c r="R44" s="194" t="s">
        <v>13</v>
      </c>
      <c r="S44" s="194" t="s">
        <v>14</v>
      </c>
      <c r="T44" s="194" t="s">
        <v>14</v>
      </c>
      <c r="U44" s="194" t="s">
        <v>14</v>
      </c>
      <c r="V44" s="194" t="s">
        <v>22</v>
      </c>
      <c r="W44" s="194" t="s">
        <v>22</v>
      </c>
      <c r="X44" s="194" t="s">
        <v>22</v>
      </c>
      <c r="Y44" s="194" t="s">
        <v>15</v>
      </c>
      <c r="Z44" s="194" t="s">
        <v>15</v>
      </c>
      <c r="AA44" s="194" t="s">
        <v>15</v>
      </c>
    </row>
    <row r="45" spans="1:28" ht="23.25" customHeight="1" x14ac:dyDescent="0.2">
      <c r="B45" s="194"/>
      <c r="C45" s="194"/>
      <c r="D45" s="17" t="s">
        <v>1</v>
      </c>
      <c r="E45" s="17" t="s">
        <v>4</v>
      </c>
      <c r="F45" s="17" t="s">
        <v>5</v>
      </c>
      <c r="G45" s="17" t="s">
        <v>1</v>
      </c>
      <c r="H45" s="17" t="s">
        <v>4</v>
      </c>
      <c r="I45" s="17" t="s">
        <v>5</v>
      </c>
      <c r="J45" s="17" t="s">
        <v>1</v>
      </c>
      <c r="K45" s="17" t="s">
        <v>4</v>
      </c>
      <c r="L45" s="17" t="s">
        <v>5</v>
      </c>
      <c r="M45" s="17" t="s">
        <v>1</v>
      </c>
      <c r="N45" s="17" t="s">
        <v>4</v>
      </c>
      <c r="O45" s="17" t="s">
        <v>5</v>
      </c>
      <c r="P45" s="17" t="s">
        <v>1</v>
      </c>
      <c r="Q45" s="17" t="s">
        <v>4</v>
      </c>
      <c r="R45" s="17" t="s">
        <v>5</v>
      </c>
      <c r="S45" s="17" t="s">
        <v>1</v>
      </c>
      <c r="T45" s="17" t="s">
        <v>4</v>
      </c>
      <c r="U45" s="17" t="s">
        <v>5</v>
      </c>
      <c r="V45" s="17" t="s">
        <v>1</v>
      </c>
      <c r="W45" s="17" t="s">
        <v>4</v>
      </c>
      <c r="X45" s="17" t="s">
        <v>5</v>
      </c>
      <c r="Y45" s="17" t="s">
        <v>1</v>
      </c>
      <c r="Z45" s="17" t="s">
        <v>4</v>
      </c>
      <c r="AA45" s="17" t="s">
        <v>5</v>
      </c>
    </row>
    <row r="46" spans="1:28" ht="23.25" customHeight="1" x14ac:dyDescent="0.2">
      <c r="B46" s="189" t="s">
        <v>7</v>
      </c>
      <c r="C46" s="189"/>
      <c r="D46" s="22">
        <v>0.156</v>
      </c>
      <c r="E46" s="22">
        <v>0.156</v>
      </c>
      <c r="F46" s="22">
        <v>0.156</v>
      </c>
      <c r="G46" s="40">
        <v>0</v>
      </c>
      <c r="H46" s="40">
        <v>0</v>
      </c>
      <c r="I46" s="40">
        <v>0</v>
      </c>
      <c r="J46" s="40">
        <v>0</v>
      </c>
      <c r="K46" s="40">
        <v>0</v>
      </c>
      <c r="L46" s="40">
        <v>0</v>
      </c>
      <c r="M46" s="22">
        <v>21.98005103857</v>
      </c>
      <c r="N46" s="22">
        <v>21.883556583640001</v>
      </c>
      <c r="O46" s="22">
        <v>21.838197183720002</v>
      </c>
      <c r="P46" s="22">
        <v>0</v>
      </c>
      <c r="Q46" s="22">
        <v>0</v>
      </c>
      <c r="R46" s="22">
        <v>0</v>
      </c>
      <c r="S46" s="22">
        <v>544.99553623379995</v>
      </c>
      <c r="T46" s="22">
        <v>535.22977027672005</v>
      </c>
      <c r="U46" s="22">
        <v>534.93933751297993</v>
      </c>
      <c r="V46" s="35">
        <v>567.13158727236998</v>
      </c>
      <c r="W46" s="35">
        <v>557.26932686036014</v>
      </c>
      <c r="X46" s="35">
        <v>556.93353469669989</v>
      </c>
      <c r="Y46" s="22">
        <v>0</v>
      </c>
      <c r="Z46" s="22">
        <v>0</v>
      </c>
      <c r="AA46" s="22">
        <v>0</v>
      </c>
    </row>
    <row r="47" spans="1:28" ht="23.25" customHeight="1" x14ac:dyDescent="0.2">
      <c r="B47" s="189" t="s">
        <v>10</v>
      </c>
      <c r="C47" s="189"/>
      <c r="D47" s="24">
        <v>0</v>
      </c>
      <c r="E47" s="24">
        <v>0</v>
      </c>
      <c r="F47" s="24">
        <v>0</v>
      </c>
      <c r="G47" s="40">
        <v>0</v>
      </c>
      <c r="H47" s="40">
        <v>0</v>
      </c>
      <c r="I47" s="40">
        <v>0</v>
      </c>
      <c r="J47" s="22">
        <v>31.413246557770002</v>
      </c>
      <c r="K47" s="22">
        <v>16.047703321129998</v>
      </c>
      <c r="L47" s="22">
        <v>23.598959420799996</v>
      </c>
      <c r="M47" s="22">
        <v>18.578442603490004</v>
      </c>
      <c r="N47" s="22">
        <v>18.705569473880001</v>
      </c>
      <c r="O47" s="22">
        <v>18.747636911000001</v>
      </c>
      <c r="P47" s="40">
        <v>0</v>
      </c>
      <c r="Q47" s="40">
        <v>0</v>
      </c>
      <c r="R47" s="40">
        <v>0</v>
      </c>
      <c r="S47" s="40">
        <v>0</v>
      </c>
      <c r="T47" s="40">
        <v>0</v>
      </c>
      <c r="U47" s="40">
        <v>0</v>
      </c>
      <c r="V47" s="35">
        <v>49.991689161259998</v>
      </c>
      <c r="W47" s="35">
        <v>34.753272795009998</v>
      </c>
      <c r="X47" s="35">
        <v>42.346596331800001</v>
      </c>
      <c r="Y47" s="22">
        <v>2504.5223750456003</v>
      </c>
      <c r="Z47" s="22">
        <v>1803.6492327864801</v>
      </c>
      <c r="AA47" s="22">
        <v>2163.5205960232602</v>
      </c>
    </row>
    <row r="48" spans="1:28" ht="23.25" customHeight="1" x14ac:dyDescent="0.2">
      <c r="B48" s="189" t="s">
        <v>11</v>
      </c>
      <c r="C48" s="189"/>
      <c r="D48" s="22">
        <v>174.25029426519004</v>
      </c>
      <c r="E48" s="22">
        <v>196.30239917981001</v>
      </c>
      <c r="F48" s="22">
        <v>198.64047155387001</v>
      </c>
      <c r="G48" s="22">
        <v>304.999999962</v>
      </c>
      <c r="H48" s="22">
        <v>640.18170307110995</v>
      </c>
      <c r="I48" s="22">
        <v>365.21000319340999</v>
      </c>
      <c r="J48" s="22">
        <v>609.26930475772326</v>
      </c>
      <c r="K48" s="22">
        <v>951.20369096523564</v>
      </c>
      <c r="L48" s="22">
        <v>1222.6749875560406</v>
      </c>
      <c r="M48" s="22">
        <v>1045.232488545219</v>
      </c>
      <c r="N48" s="22">
        <v>1019.9127000547038</v>
      </c>
      <c r="O48" s="22">
        <v>1009.6817257609454</v>
      </c>
      <c r="P48" s="22">
        <v>7217.348968718693</v>
      </c>
      <c r="Q48" s="22">
        <v>7866.8561520094408</v>
      </c>
      <c r="R48" s="22">
        <v>7882.1954133700756</v>
      </c>
      <c r="S48" s="22">
        <v>3319.818559057132</v>
      </c>
      <c r="T48" s="22">
        <v>3741.0518884946919</v>
      </c>
      <c r="U48" s="22">
        <v>3837.9688723018448</v>
      </c>
      <c r="V48" s="35">
        <v>12670.919615305958</v>
      </c>
      <c r="W48" s="35">
        <v>14415.508533774992</v>
      </c>
      <c r="X48" s="35">
        <v>14516.371473736184</v>
      </c>
      <c r="Y48" s="22">
        <v>621.68319794900549</v>
      </c>
      <c r="Z48" s="22">
        <v>629.27623056069001</v>
      </c>
      <c r="AA48" s="22">
        <v>619.42087458272363</v>
      </c>
    </row>
    <row r="49" spans="2:27" ht="23.25" customHeight="1" x14ac:dyDescent="0.2">
      <c r="B49" s="189" t="s">
        <v>12</v>
      </c>
      <c r="C49" s="189"/>
      <c r="D49" s="24">
        <v>0</v>
      </c>
      <c r="E49" s="24">
        <v>0</v>
      </c>
      <c r="F49" s="24">
        <v>0</v>
      </c>
      <c r="G49" s="40">
        <v>0</v>
      </c>
      <c r="H49" s="40">
        <v>0</v>
      </c>
      <c r="I49" s="40">
        <v>0</v>
      </c>
      <c r="J49" s="22">
        <v>53.215576637699996</v>
      </c>
      <c r="K49" s="22">
        <v>53.812616585560001</v>
      </c>
      <c r="L49" s="22">
        <v>53.866268260609992</v>
      </c>
      <c r="M49" s="22">
        <v>31.344085367857343</v>
      </c>
      <c r="N49" s="22">
        <v>31.330061158389508</v>
      </c>
      <c r="O49" s="22">
        <v>31.508622087825405</v>
      </c>
      <c r="P49" s="22">
        <v>326.52663815188902</v>
      </c>
      <c r="Q49" s="22">
        <v>355.65674886746308</v>
      </c>
      <c r="R49" s="22">
        <v>327.67446298916724</v>
      </c>
      <c r="S49" s="22">
        <v>1005.895333244358</v>
      </c>
      <c r="T49" s="22">
        <v>1089.6594542367034</v>
      </c>
      <c r="U49" s="22">
        <v>1137.2451831167864</v>
      </c>
      <c r="V49" s="35">
        <v>1416.9816334018042</v>
      </c>
      <c r="W49" s="35">
        <v>1530.458880848116</v>
      </c>
      <c r="X49" s="35">
        <v>1550.2945364543891</v>
      </c>
      <c r="Y49" s="22">
        <v>4.8490570000000002</v>
      </c>
      <c r="Z49" s="22">
        <v>5.4837515250500006</v>
      </c>
      <c r="AA49" s="22">
        <v>4.856242120000001</v>
      </c>
    </row>
    <row r="50" spans="2:27" ht="23.25" customHeight="1" x14ac:dyDescent="0.2">
      <c r="B50" s="189" t="s">
        <v>13</v>
      </c>
      <c r="C50" s="189"/>
      <c r="D50" s="40">
        <v>0</v>
      </c>
      <c r="E50" s="40">
        <v>0</v>
      </c>
      <c r="F50" s="40">
        <v>0</v>
      </c>
      <c r="G50" s="40">
        <v>0</v>
      </c>
      <c r="H50" s="40">
        <v>0</v>
      </c>
      <c r="I50" s="40">
        <v>0</v>
      </c>
      <c r="J50" s="40">
        <v>0</v>
      </c>
      <c r="K50" s="40">
        <v>0</v>
      </c>
      <c r="L50" s="40">
        <v>0</v>
      </c>
      <c r="M50" s="22">
        <v>23.335992837147998</v>
      </c>
      <c r="N50" s="22">
        <v>21.607375078338023</v>
      </c>
      <c r="O50" s="22">
        <v>22.214382211786024</v>
      </c>
      <c r="P50" s="22">
        <v>0</v>
      </c>
      <c r="Q50" s="22">
        <v>0</v>
      </c>
      <c r="R50" s="22">
        <v>0</v>
      </c>
      <c r="S50" s="40">
        <v>0</v>
      </c>
      <c r="T50" s="40">
        <v>0</v>
      </c>
      <c r="U50" s="40">
        <v>0</v>
      </c>
      <c r="V50" s="35">
        <v>23.335992837147998</v>
      </c>
      <c r="W50" s="35">
        <v>21.607375078338023</v>
      </c>
      <c r="X50" s="35">
        <v>22.214382211786024</v>
      </c>
      <c r="Y50" s="22">
        <v>2221.7853308355352</v>
      </c>
      <c r="Z50" s="22">
        <v>2359.891243047844</v>
      </c>
      <c r="AA50" s="22">
        <v>2392.3829197105679</v>
      </c>
    </row>
    <row r="51" spans="2:27" ht="23.25" customHeight="1" x14ac:dyDescent="0.2">
      <c r="B51" s="189" t="s">
        <v>14</v>
      </c>
      <c r="C51" s="189"/>
      <c r="D51" s="40">
        <v>0</v>
      </c>
      <c r="E51" s="40">
        <v>0</v>
      </c>
      <c r="F51" s="40">
        <v>0</v>
      </c>
      <c r="G51" s="40">
        <v>0</v>
      </c>
      <c r="H51" s="40">
        <v>0</v>
      </c>
      <c r="I51" s="40">
        <v>0</v>
      </c>
      <c r="J51" s="40">
        <v>0</v>
      </c>
      <c r="K51" s="40">
        <v>0</v>
      </c>
      <c r="L51" s="40">
        <v>0</v>
      </c>
      <c r="M51" s="40">
        <v>0</v>
      </c>
      <c r="N51" s="40">
        <v>0</v>
      </c>
      <c r="O51" s="40">
        <v>0</v>
      </c>
      <c r="P51" s="40">
        <v>0</v>
      </c>
      <c r="Q51" s="40">
        <v>0</v>
      </c>
      <c r="R51" s="40">
        <v>0</v>
      </c>
      <c r="S51" s="22">
        <v>0</v>
      </c>
      <c r="T51" s="22">
        <v>0</v>
      </c>
      <c r="U51" s="22">
        <v>0</v>
      </c>
      <c r="V51" s="22">
        <v>0</v>
      </c>
      <c r="W51" s="22">
        <v>0</v>
      </c>
      <c r="X51" s="22">
        <v>0</v>
      </c>
      <c r="Y51" s="40">
        <v>0</v>
      </c>
      <c r="Z51" s="40">
        <v>0</v>
      </c>
      <c r="AA51" s="40">
        <v>0</v>
      </c>
    </row>
    <row r="52" spans="2:27" ht="23.25" customHeight="1" x14ac:dyDescent="0.2">
      <c r="B52" s="189" t="s">
        <v>15</v>
      </c>
      <c r="C52" s="189"/>
      <c r="D52" s="22">
        <v>1947.472</v>
      </c>
      <c r="E52" s="22">
        <v>2113.8117599999996</v>
      </c>
      <c r="F52" s="22">
        <v>2222.3620000000001</v>
      </c>
      <c r="G52" s="22">
        <v>0</v>
      </c>
      <c r="H52" s="22">
        <v>0</v>
      </c>
      <c r="I52" s="22">
        <v>14.12865157889</v>
      </c>
      <c r="J52" s="22">
        <v>404.08376289308933</v>
      </c>
      <c r="K52" s="22">
        <v>512.84641593346635</v>
      </c>
      <c r="L52" s="22">
        <v>534.74720753733038</v>
      </c>
      <c r="M52" s="22">
        <v>90.194863783770018</v>
      </c>
      <c r="N52" s="22">
        <v>94.775465111006014</v>
      </c>
      <c r="O52" s="22">
        <v>95.723647089589974</v>
      </c>
      <c r="P52" s="22">
        <v>3783.2112707133342</v>
      </c>
      <c r="Q52" s="22">
        <v>4342.3490620925713</v>
      </c>
      <c r="R52" s="22">
        <v>4532.5962114888152</v>
      </c>
      <c r="S52" s="40">
        <v>0</v>
      </c>
      <c r="T52" s="40">
        <v>0</v>
      </c>
      <c r="U52" s="40">
        <v>0</v>
      </c>
      <c r="V52" s="35">
        <v>6224.9618973901934</v>
      </c>
      <c r="W52" s="35">
        <v>7063.7827031370443</v>
      </c>
      <c r="X52" s="35">
        <v>7399.5577176946254</v>
      </c>
      <c r="Y52" s="23">
        <v>0</v>
      </c>
      <c r="Z52" s="23">
        <v>0</v>
      </c>
      <c r="AA52" s="23">
        <v>0</v>
      </c>
    </row>
    <row r="53" spans="2:27" ht="23.25" customHeight="1" x14ac:dyDescent="0.2">
      <c r="B53" s="189" t="s">
        <v>16</v>
      </c>
      <c r="C53" s="189"/>
      <c r="D53" s="27">
        <v>2121.8782942651901</v>
      </c>
      <c r="E53" s="27">
        <v>2310.2701591798095</v>
      </c>
      <c r="F53" s="27">
        <v>2421.1584715538702</v>
      </c>
      <c r="G53" s="27">
        <v>304.999999962</v>
      </c>
      <c r="H53" s="27">
        <v>640.18170307110995</v>
      </c>
      <c r="I53" s="27">
        <v>379.3386547723</v>
      </c>
      <c r="J53" s="27">
        <v>1097.9818908462826</v>
      </c>
      <c r="K53" s="27">
        <v>1533.910426805392</v>
      </c>
      <c r="L53" s="27">
        <v>1834.887422774781</v>
      </c>
      <c r="M53" s="27">
        <v>1230.6659241760544</v>
      </c>
      <c r="N53" s="27">
        <v>1208.2147274599574</v>
      </c>
      <c r="O53" s="27">
        <v>1199.7142112448669</v>
      </c>
      <c r="P53" s="27">
        <v>11327.086877583915</v>
      </c>
      <c r="Q53" s="27">
        <v>12564.861962969475</v>
      </c>
      <c r="R53" s="27">
        <v>12742.466087848057</v>
      </c>
      <c r="S53" s="27">
        <v>4870.7094285352905</v>
      </c>
      <c r="T53" s="27">
        <v>5365.9411130081153</v>
      </c>
      <c r="U53" s="27">
        <v>5510.1533929316111</v>
      </c>
      <c r="V53" s="27">
        <v>20953.322415368733</v>
      </c>
      <c r="W53" s="27">
        <v>23623.380092493862</v>
      </c>
      <c r="X53" s="27">
        <v>24087.718241125483</v>
      </c>
      <c r="Y53" s="27">
        <v>5352.8399608301406</v>
      </c>
      <c r="Z53" s="27">
        <v>4798.3004579200642</v>
      </c>
      <c r="AA53" s="27">
        <v>5180.1806324365516</v>
      </c>
    </row>
    <row r="54" spans="2:27" ht="23.25" customHeight="1" x14ac:dyDescent="0.2">
      <c r="B54" s="189" t="s">
        <v>26</v>
      </c>
      <c r="C54" s="189"/>
      <c r="D54" s="41">
        <f>D53/$V53*100</f>
        <v>10.126691377157666</v>
      </c>
      <c r="E54" s="41">
        <f>E53/$W53*100</f>
        <v>9.7795918709951213</v>
      </c>
      <c r="F54" s="41">
        <f>F53/$X53*100</f>
        <v>10.051423083404281</v>
      </c>
      <c r="G54" s="41">
        <f>G53/$V53*100</f>
        <v>1.4556164121174893</v>
      </c>
      <c r="H54" s="41">
        <f>H53/$W53*100</f>
        <v>2.7099496370315039</v>
      </c>
      <c r="I54" s="41">
        <f>I53/$X53*100</f>
        <v>1.5748218696972589</v>
      </c>
      <c r="J54" s="41">
        <f>J53/$V53*100</f>
        <v>5.2401326581074343</v>
      </c>
      <c r="K54" s="41">
        <f>K53/$W53*100</f>
        <v>6.4931877690643418</v>
      </c>
      <c r="L54" s="41">
        <f>L53/$X53*100</f>
        <v>7.617522774083425</v>
      </c>
      <c r="M54" s="41">
        <f>M53/$V53*100</f>
        <v>5.873368909139641</v>
      </c>
      <c r="N54" s="41">
        <f>N53/$W53*100</f>
        <v>5.1144871001921439</v>
      </c>
      <c r="O54" s="41">
        <f>O53/$X53*100</f>
        <v>4.9806054655545111</v>
      </c>
      <c r="P54" s="41">
        <f>P53/$V53*100</f>
        <v>54.058667418183681</v>
      </c>
      <c r="Q54" s="41">
        <f>Q53/$W53*100</f>
        <v>53.188247887362486</v>
      </c>
      <c r="R54" s="41">
        <f>R53/$X53*100</f>
        <v>52.900262118196686</v>
      </c>
      <c r="S54" s="41">
        <f>S53/$V53*100</f>
        <v>23.245523225294086</v>
      </c>
      <c r="T54" s="41">
        <f>T53/$W53*100</f>
        <v>22.714535735354399</v>
      </c>
      <c r="U54" s="41">
        <f>U53/$X53*100</f>
        <v>22.875364689063851</v>
      </c>
      <c r="V54" s="41">
        <f>V53/$V53*100</f>
        <v>100</v>
      </c>
      <c r="W54" s="41">
        <f>W53/$W53*100</f>
        <v>100</v>
      </c>
      <c r="X54" s="41">
        <f>X53/$X53*100</f>
        <v>100</v>
      </c>
      <c r="Y54" s="23"/>
      <c r="Z54" s="23"/>
      <c r="AA54" s="23"/>
    </row>
    <row r="55" spans="2:27" ht="21.95" customHeight="1" x14ac:dyDescent="0.2">
      <c r="B55" s="38"/>
      <c r="C55" s="38"/>
      <c r="D55" s="42"/>
      <c r="E55" s="42"/>
      <c r="F55" s="42"/>
      <c r="G55" s="42"/>
      <c r="H55" s="42"/>
      <c r="I55" s="42"/>
      <c r="J55" s="42"/>
      <c r="K55" s="42"/>
      <c r="L55" s="42"/>
      <c r="M55" s="42"/>
      <c r="N55" s="42"/>
      <c r="O55" s="42"/>
      <c r="P55" s="42"/>
      <c r="Q55" s="42"/>
      <c r="R55" s="42"/>
      <c r="S55" s="42"/>
      <c r="T55" s="42"/>
      <c r="U55" s="42"/>
      <c r="V55" s="42"/>
      <c r="W55" s="42"/>
      <c r="X55" s="42"/>
      <c r="Y55" s="42"/>
      <c r="Z55" s="42"/>
      <c r="AA55" s="42"/>
    </row>
    <row r="56" spans="2:27" ht="21.95" customHeight="1" x14ac:dyDescent="0.2"/>
    <row r="57" spans="2:27" ht="19.5" customHeight="1" x14ac:dyDescent="0.35">
      <c r="B57" s="29"/>
      <c r="C57" s="29"/>
      <c r="D57" s="202" t="s">
        <v>23</v>
      </c>
      <c r="E57" s="202"/>
      <c r="F57" s="202"/>
      <c r="G57" s="202"/>
      <c r="H57" s="202"/>
      <c r="I57" s="202"/>
      <c r="J57" s="202"/>
      <c r="K57" s="202"/>
      <c r="L57" s="195" t="s">
        <v>24</v>
      </c>
      <c r="M57" s="196"/>
      <c r="N57" s="196"/>
      <c r="O57" s="196"/>
      <c r="P57" s="196"/>
      <c r="Q57" s="196"/>
      <c r="R57" s="196"/>
      <c r="S57" s="197"/>
      <c r="T57" s="205" t="s">
        <v>87</v>
      </c>
      <c r="U57" s="206"/>
      <c r="V57" s="206"/>
      <c r="W57" s="206"/>
      <c r="X57" s="206"/>
      <c r="Y57" s="207"/>
    </row>
    <row r="58" spans="2:27" ht="20.100000000000001" customHeight="1" x14ac:dyDescent="0.35">
      <c r="B58" s="31"/>
      <c r="C58" s="31"/>
      <c r="D58" s="202"/>
      <c r="E58" s="202"/>
      <c r="F58" s="202"/>
      <c r="G58" s="202"/>
      <c r="H58" s="202"/>
      <c r="I58" s="202"/>
      <c r="J58" s="202"/>
      <c r="K58" s="202"/>
      <c r="L58" s="198"/>
      <c r="M58" s="199"/>
      <c r="N58" s="199"/>
      <c r="O58" s="199"/>
      <c r="P58" s="199"/>
      <c r="Q58" s="199"/>
      <c r="R58" s="199"/>
      <c r="S58" s="200"/>
      <c r="T58" s="208" t="s">
        <v>5</v>
      </c>
      <c r="U58" s="209"/>
      <c r="V58" s="209"/>
      <c r="W58" s="209"/>
      <c r="X58" s="209"/>
      <c r="Y58" s="210"/>
    </row>
    <row r="59" spans="2:27" ht="23.25" customHeight="1" x14ac:dyDescent="0.35">
      <c r="B59" s="194" t="s">
        <v>8</v>
      </c>
      <c r="C59" s="194"/>
      <c r="D59" s="203" t="s">
        <v>6</v>
      </c>
      <c r="E59" s="203"/>
      <c r="F59" s="203"/>
      <c r="G59" s="203"/>
      <c r="H59" s="203"/>
      <c r="I59" s="203"/>
      <c r="J59" s="203"/>
      <c r="K59" s="203"/>
      <c r="L59" s="203" t="s">
        <v>6</v>
      </c>
      <c r="M59" s="203"/>
      <c r="N59" s="203"/>
      <c r="O59" s="203"/>
      <c r="P59" s="203"/>
      <c r="Q59" s="203"/>
      <c r="R59" s="203"/>
      <c r="S59" s="203"/>
      <c r="T59" s="211" t="s">
        <v>6</v>
      </c>
      <c r="U59" s="211"/>
      <c r="V59" s="211"/>
      <c r="W59" s="211"/>
      <c r="X59" s="211"/>
      <c r="Y59" s="211"/>
    </row>
    <row r="60" spans="2:27" ht="23.25" customHeight="1" x14ac:dyDescent="0.2">
      <c r="B60" s="194"/>
      <c r="C60" s="194"/>
      <c r="D60" s="32" t="s">
        <v>7</v>
      </c>
      <c r="E60" s="32" t="s">
        <v>10</v>
      </c>
      <c r="F60" s="32" t="s">
        <v>11</v>
      </c>
      <c r="G60" s="32" t="s">
        <v>12</v>
      </c>
      <c r="H60" s="32" t="s">
        <v>13</v>
      </c>
      <c r="I60" s="32" t="s">
        <v>14</v>
      </c>
      <c r="J60" s="17" t="s">
        <v>22</v>
      </c>
      <c r="K60" s="32" t="s">
        <v>15</v>
      </c>
      <c r="L60" s="32" t="s">
        <v>7</v>
      </c>
      <c r="M60" s="32" t="s">
        <v>10</v>
      </c>
      <c r="N60" s="32" t="s">
        <v>11</v>
      </c>
      <c r="O60" s="32" t="s">
        <v>12</v>
      </c>
      <c r="P60" s="32" t="s">
        <v>13</v>
      </c>
      <c r="Q60" s="32" t="s">
        <v>14</v>
      </c>
      <c r="R60" s="17" t="s">
        <v>22</v>
      </c>
      <c r="S60" s="32" t="s">
        <v>15</v>
      </c>
      <c r="T60" s="17" t="s">
        <v>7</v>
      </c>
      <c r="U60" s="17" t="s">
        <v>10</v>
      </c>
      <c r="V60" s="17" t="s">
        <v>11</v>
      </c>
      <c r="W60" s="17" t="s">
        <v>12</v>
      </c>
      <c r="X60" s="17" t="s">
        <v>13</v>
      </c>
      <c r="Y60" s="17" t="s">
        <v>14</v>
      </c>
    </row>
    <row r="61" spans="2:27" s="59" customFormat="1" ht="23.25" customHeight="1" x14ac:dyDescent="0.2">
      <c r="B61" s="248" t="s">
        <v>7</v>
      </c>
      <c r="C61" s="248"/>
      <c r="D61" s="37">
        <f>IFERROR(((F46-D46)/ABS(D46))*100,"--")</f>
        <v>0</v>
      </c>
      <c r="E61" s="33" t="str">
        <f t="shared" ref="E61:E68" si="20">IFERROR(((I46-G46)/ABS(G46))*100,"--")</f>
        <v>--</v>
      </c>
      <c r="F61" s="33" t="str">
        <f t="shared" ref="F61:F68" si="21">IFERROR(((L46-J46)/ABS(J46))*100,"--")</f>
        <v>--</v>
      </c>
      <c r="G61" s="37">
        <f t="shared" ref="G61:G68" si="22">IFERROR(((O46-M46)/ABS(M46))*100,"--")</f>
        <v>-0.64537545705001698</v>
      </c>
      <c r="H61" s="37" t="str">
        <f>IFERROR(((R46-P46)/ABS(P46))*100,"-")</f>
        <v>-</v>
      </c>
      <c r="I61" s="37">
        <f t="shared" ref="I61:I68" si="23">IFERROR(((U46-S46)/ABS(S46))*100,"--")</f>
        <v>-1.8451891900461308</v>
      </c>
      <c r="J61" s="37">
        <f t="shared" ref="J61:J68" si="24">IFERROR(((X46-V46)/ABS(V46))*100,"--")</f>
        <v>-1.7981810226296537</v>
      </c>
      <c r="K61" s="37" t="str">
        <f>IFERROR(((AA46-Y46)/ABS(Y46))*100,"-")</f>
        <v>-</v>
      </c>
      <c r="L61" s="37">
        <f t="shared" ref="L61:L68" si="25">IFERROR(((F46-E46)/ABS(E46))*100,"--")</f>
        <v>0</v>
      </c>
      <c r="M61" s="33" t="str">
        <f t="shared" ref="M61:M68" si="26">IFERROR(((I46-H46)/ABS(H46))*100,"--")</f>
        <v>--</v>
      </c>
      <c r="N61" s="33" t="str">
        <f t="shared" ref="N61:N68" si="27">IFERROR(((L46-K46)/ABS(K46))*100,"--")</f>
        <v>--</v>
      </c>
      <c r="O61" s="37">
        <f t="shared" ref="O61:O68" si="28">IFERROR(((O46-N46)/ABS(N46))*100,"--")</f>
        <v>-0.20727617901885842</v>
      </c>
      <c r="P61" s="37" t="str">
        <f>IFERROR(((R46-Q46)/ABS(Q46))*100,"-")</f>
        <v>-</v>
      </c>
      <c r="Q61" s="37">
        <f t="shared" ref="Q61:Q68" si="29">IFERROR(((U46-T46)/ABS(T46))*100,"--")</f>
        <v>-5.426319309367951E-2</v>
      </c>
      <c r="R61" s="37">
        <f t="shared" ref="R61:R67" si="30">IFERROR(((X46-W46)/ABS(W46))*100,"--")</f>
        <v>-6.0256710261102617E-2</v>
      </c>
      <c r="S61" s="37" t="str">
        <f>IFERROR(((AA46-Z46)/ABS(Z46))*100,"-")</f>
        <v>-</v>
      </c>
      <c r="T61" s="37">
        <f>IFERROR(F46/$F$53*100,"-")</f>
        <v>6.4431965867926475E-3</v>
      </c>
      <c r="U61" s="33"/>
      <c r="V61" s="33"/>
      <c r="W61" s="37">
        <f>IFERROR(O46/$O$53*100,"-")</f>
        <v>1.8202832790535921</v>
      </c>
      <c r="X61" s="37">
        <f>IFERROR(R46/$R$53*100,"-")</f>
        <v>0</v>
      </c>
      <c r="Y61" s="37">
        <f t="shared" ref="Y61:Y68" si="31">IFERROR(U46/$U$53*100,"-")</f>
        <v>9.7082476542158815</v>
      </c>
    </row>
    <row r="62" spans="2:27" ht="23.25" customHeight="1" x14ac:dyDescent="0.2">
      <c r="B62" s="189" t="s">
        <v>10</v>
      </c>
      <c r="C62" s="189"/>
      <c r="D62" s="22" t="str">
        <f>IFERROR(((F47-D47)/ABS(D47))*100,"--")</f>
        <v>--</v>
      </c>
      <c r="E62" s="33" t="str">
        <f t="shared" si="20"/>
        <v>--</v>
      </c>
      <c r="F62" s="22">
        <f t="shared" si="21"/>
        <v>-24.875770553034918</v>
      </c>
      <c r="G62" s="22">
        <f t="shared" si="22"/>
        <v>0.91070231838600701</v>
      </c>
      <c r="H62" s="33" t="str">
        <f>IFERROR(((R47-P47)/ABS(P47))*100,"--")</f>
        <v>--</v>
      </c>
      <c r="I62" s="33" t="str">
        <f t="shared" si="23"/>
        <v>--</v>
      </c>
      <c r="J62" s="22">
        <f t="shared" si="24"/>
        <v>-15.292727566774039</v>
      </c>
      <c r="K62" s="22">
        <f t="shared" ref="K62:K68" si="32">IFERROR(((AA47-Y47)/ABS(Y47))*100,"--")</f>
        <v>-13.615441507729848</v>
      </c>
      <c r="L62" s="146" t="str">
        <f t="shared" si="25"/>
        <v>--</v>
      </c>
      <c r="M62" s="33" t="str">
        <f t="shared" si="26"/>
        <v>--</v>
      </c>
      <c r="N62" s="22">
        <f t="shared" si="27"/>
        <v>47.055057964134136</v>
      </c>
      <c r="O62" s="22">
        <f t="shared" si="28"/>
        <v>0.22489257639946217</v>
      </c>
      <c r="P62" s="33" t="str">
        <f t="shared" ref="P62:P68" si="33">IFERROR(((R47-Q47)/ABS(Q47))*100,"--")</f>
        <v>--</v>
      </c>
      <c r="Q62" s="33" t="str">
        <f>IFERROR(((U47-T47)/ABS(T47))*100,"--")</f>
        <v>--</v>
      </c>
      <c r="R62" s="22">
        <f t="shared" si="30"/>
        <v>21.849232967435171</v>
      </c>
      <c r="S62" s="22">
        <f t="shared" ref="S62:S68" si="34">IFERROR(((AA47-Z47)/ABS(Z47))*100,"--")</f>
        <v>19.952402978089612</v>
      </c>
      <c r="T62" s="22">
        <f t="shared" ref="T62:T68" si="35">IFERROR(F47/$F$53*100,"-")</f>
        <v>0</v>
      </c>
      <c r="U62" s="33"/>
      <c r="V62" s="22">
        <f t="shared" ref="V62:V68" si="36">IFERROR(L47/$L$53*100,"-")</f>
        <v>1.2861257387176825</v>
      </c>
      <c r="W62" s="22">
        <f>IFERROR(O47/$O$53*100,"-")</f>
        <v>1.5626752384258893</v>
      </c>
      <c r="X62" s="33"/>
      <c r="Y62" s="33"/>
    </row>
    <row r="63" spans="2:27" ht="23.25" customHeight="1" x14ac:dyDescent="0.2">
      <c r="B63" s="189" t="s">
        <v>11</v>
      </c>
      <c r="C63" s="189"/>
      <c r="D63" s="22">
        <f>IFERROR(((F48-D48)/ABS(D48))*100,"--")</f>
        <v>13.997208665576643</v>
      </c>
      <c r="E63" s="22">
        <f t="shared" si="20"/>
        <v>19.740984668495592</v>
      </c>
      <c r="F63" s="22">
        <f t="shared" si="21"/>
        <v>100.67890799820269</v>
      </c>
      <c r="G63" s="22">
        <f t="shared" si="22"/>
        <v>-3.401230173562062</v>
      </c>
      <c r="H63" s="22">
        <f>IFERROR(((R48-P48)/ABS(P48))*100,"--")</f>
        <v>9.2117818818647734</v>
      </c>
      <c r="I63" s="22">
        <f t="shared" si="23"/>
        <v>15.607790125490281</v>
      </c>
      <c r="J63" s="22">
        <f t="shared" si="24"/>
        <v>14.56446662482962</v>
      </c>
      <c r="K63" s="22">
        <f t="shared" si="32"/>
        <v>-0.36390292897499743</v>
      </c>
      <c r="L63" s="37">
        <f t="shared" si="25"/>
        <v>1.1910564434407986</v>
      </c>
      <c r="M63" s="22">
        <f t="shared" si="26"/>
        <v>-42.952133520622773</v>
      </c>
      <c r="N63" s="22">
        <f t="shared" si="27"/>
        <v>28.539764844197457</v>
      </c>
      <c r="O63" s="22">
        <f t="shared" si="28"/>
        <v>-1.0031225509016302</v>
      </c>
      <c r="P63" s="37">
        <f t="shared" si="33"/>
        <v>0.19498591386746802</v>
      </c>
      <c r="Q63" s="22">
        <f t="shared" si="29"/>
        <v>2.5906345780771836</v>
      </c>
      <c r="R63" s="22">
        <f t="shared" si="30"/>
        <v>0.69968353683031503</v>
      </c>
      <c r="S63" s="22">
        <f t="shared" si="34"/>
        <v>-1.5661414652807057</v>
      </c>
      <c r="T63" s="22">
        <f t="shared" si="35"/>
        <v>8.2043564635562642</v>
      </c>
      <c r="U63" s="22">
        <f>IFERROR(I48/$I$53*100,"-")</f>
        <v>96.275451657471919</v>
      </c>
      <c r="V63" s="22">
        <f t="shared" si="36"/>
        <v>66.634877561429278</v>
      </c>
      <c r="W63" s="22">
        <f t="shared" ref="W63:W68" si="37">IFERROR(O48/$O$53*100,"-")</f>
        <v>84.160187176016123</v>
      </c>
      <c r="X63" s="22">
        <f>IFERROR(R48/$R$53*100,"-")</f>
        <v>61.857691902252633</v>
      </c>
      <c r="Y63" s="22">
        <f t="shared" si="31"/>
        <v>69.652668421629897</v>
      </c>
    </row>
    <row r="64" spans="2:27" ht="23.25" customHeight="1" x14ac:dyDescent="0.2">
      <c r="B64" s="189" t="s">
        <v>12</v>
      </c>
      <c r="C64" s="189"/>
      <c r="D64" s="22" t="str">
        <f>IFERROR(((F49-D49)/ABS(D49))*100,"--")</f>
        <v>--</v>
      </c>
      <c r="E64" s="33" t="str">
        <f t="shared" si="20"/>
        <v>--</v>
      </c>
      <c r="F64" s="22">
        <f t="shared" si="21"/>
        <v>1.2227465415624572</v>
      </c>
      <c r="G64" s="22">
        <f t="shared" si="22"/>
        <v>0.52493705921561462</v>
      </c>
      <c r="H64" s="22">
        <f>IFERROR(((R49-P49)/ABS(P49))*100,"--")</f>
        <v>0.35152563471538056</v>
      </c>
      <c r="I64" s="22">
        <f t="shared" si="23"/>
        <v>13.058003703902276</v>
      </c>
      <c r="J64" s="22">
        <f t="shared" si="24"/>
        <v>9.4082308415342943</v>
      </c>
      <c r="K64" s="22">
        <f t="shared" si="32"/>
        <v>0.1481756143514259</v>
      </c>
      <c r="L64" s="37" t="str">
        <f t="shared" si="25"/>
        <v>--</v>
      </c>
      <c r="M64" s="33" t="str">
        <f t="shared" si="26"/>
        <v>--</v>
      </c>
      <c r="N64" s="22">
        <f t="shared" si="27"/>
        <v>9.9700922300790265E-2</v>
      </c>
      <c r="O64" s="22">
        <f t="shared" si="28"/>
        <v>0.5699348256397565</v>
      </c>
      <c r="P64" s="37">
        <f t="shared" si="33"/>
        <v>-7.8677786847575186</v>
      </c>
      <c r="Q64" s="22">
        <f t="shared" si="29"/>
        <v>4.3670275786682726</v>
      </c>
      <c r="R64" s="22">
        <f t="shared" si="30"/>
        <v>1.2960593619660683</v>
      </c>
      <c r="S64" s="22">
        <f t="shared" si="34"/>
        <v>-11.443067801002856</v>
      </c>
      <c r="T64" s="22">
        <f>IFERROR(F49/$F$53*100,"-")</f>
        <v>0</v>
      </c>
      <c r="U64" s="33"/>
      <c r="V64" s="22">
        <f t="shared" si="36"/>
        <v>2.9356715617545373</v>
      </c>
      <c r="W64" s="22">
        <f t="shared" si="37"/>
        <v>2.6263439903017334</v>
      </c>
      <c r="X64" s="22">
        <f t="shared" ref="X64:X68" si="38">IFERROR(R49/$R$53*100,"-")</f>
        <v>2.5715152838558959</v>
      </c>
      <c r="Y64" s="22">
        <f t="shared" si="31"/>
        <v>20.639083924154221</v>
      </c>
    </row>
    <row r="65" spans="2:25" s="43" customFormat="1" ht="23.25" customHeight="1" x14ac:dyDescent="0.25">
      <c r="B65" s="189" t="s">
        <v>13</v>
      </c>
      <c r="C65" s="189"/>
      <c r="D65" s="33" t="str">
        <f>IFERROR(((F50-D50)/ABS(D50))*100,"-")</f>
        <v>-</v>
      </c>
      <c r="E65" s="33" t="str">
        <f t="shared" si="20"/>
        <v>--</v>
      </c>
      <c r="F65" s="33" t="str">
        <f t="shared" si="21"/>
        <v>--</v>
      </c>
      <c r="G65" s="37">
        <f t="shared" si="22"/>
        <v>-4.8063548578764967</v>
      </c>
      <c r="H65" s="35" t="str">
        <f>IFERROR(((R50-P50)/ABS(P50))*100,"-")</f>
        <v>-</v>
      </c>
      <c r="I65" s="33" t="str">
        <f>IFERROR(((U50-S50)/ABS(S50))*100,"-")</f>
        <v>-</v>
      </c>
      <c r="J65" s="35">
        <f t="shared" si="24"/>
        <v>-4.8063548578764967</v>
      </c>
      <c r="K65" s="22">
        <f t="shared" si="32"/>
        <v>7.6784010816597181</v>
      </c>
      <c r="L65" s="33" t="str">
        <f>IFERROR(((F50-E50)/ABS(E50))*100,"-")</f>
        <v>-</v>
      </c>
      <c r="M65" s="33" t="str">
        <f t="shared" si="26"/>
        <v>--</v>
      </c>
      <c r="N65" s="33" t="str">
        <f>IFERROR(((L50-K50)/ABS(K50))*100,"--")</f>
        <v>--</v>
      </c>
      <c r="O65" s="22">
        <f t="shared" si="28"/>
        <v>2.8092590203450558</v>
      </c>
      <c r="P65" s="35" t="str">
        <f>IFERROR(((R50-Q50)/ABS(Q50))*100,"-")</f>
        <v>-</v>
      </c>
      <c r="Q65" s="33" t="str">
        <f>IFERROR(((U50-T50)/ABS(T50))*100,"-")</f>
        <v>-</v>
      </c>
      <c r="R65" s="35">
        <f t="shared" si="30"/>
        <v>2.8092590203450558</v>
      </c>
      <c r="S65" s="22">
        <f t="shared" si="34"/>
        <v>1.376829409340079</v>
      </c>
      <c r="T65" s="33"/>
      <c r="U65" s="33"/>
      <c r="V65" s="33"/>
      <c r="W65" s="22">
        <f t="shared" si="37"/>
        <v>1.8516394991050056</v>
      </c>
      <c r="X65" s="22">
        <f t="shared" si="38"/>
        <v>0</v>
      </c>
      <c r="Y65" s="33"/>
    </row>
    <row r="66" spans="2:25" s="43" customFormat="1" ht="23.25" customHeight="1" x14ac:dyDescent="0.25">
      <c r="B66" s="189" t="s">
        <v>14</v>
      </c>
      <c r="C66" s="189"/>
      <c r="D66" s="33" t="str">
        <f>IFERROR(((F51-D51)/ABS(D51))*100,"--")</f>
        <v>--</v>
      </c>
      <c r="E66" s="33" t="str">
        <f t="shared" si="20"/>
        <v>--</v>
      </c>
      <c r="F66" s="33" t="str">
        <f t="shared" si="21"/>
        <v>--</v>
      </c>
      <c r="G66" s="33" t="str">
        <f t="shared" si="22"/>
        <v>--</v>
      </c>
      <c r="H66" s="33" t="str">
        <f>IFERROR(((R51-P51)/ABS(P51))*100,"-")</f>
        <v>-</v>
      </c>
      <c r="I66" s="35" t="str">
        <f>IFERROR(((U51-S51)/ABS(S51))*100,"-")</f>
        <v>-</v>
      </c>
      <c r="J66" s="35" t="str">
        <f>IFERROR(((X51-V51)/ABS(V51))*100,"-")</f>
        <v>-</v>
      </c>
      <c r="K66" s="35" t="str">
        <f>IFERROR(((AA51-Y51)/ABS(Y51))*100,"-")</f>
        <v>-</v>
      </c>
      <c r="L66" s="33" t="str">
        <f>IFERROR(((F51-E51)/ABS(E51))*100,"--")</f>
        <v>--</v>
      </c>
      <c r="M66" s="33" t="str">
        <f t="shared" si="26"/>
        <v>--</v>
      </c>
      <c r="N66" s="33" t="str">
        <f>IFERROR(((L51-K51)/ABS(K51))*100,"--")</f>
        <v>--</v>
      </c>
      <c r="O66" s="33" t="str">
        <f t="shared" si="28"/>
        <v>--</v>
      </c>
      <c r="P66" s="33" t="str">
        <f>IFERROR(((R51-Q51)/ABS(Q51))*100,"-")</f>
        <v>-</v>
      </c>
      <c r="Q66" s="35" t="str">
        <f>IFERROR(((U51-T51)/ABS(T51))*100,"-")</f>
        <v>-</v>
      </c>
      <c r="R66" s="148" t="str">
        <f>IFERROR(((X51-W51)/ABS(W51))*100,"-")</f>
        <v>-</v>
      </c>
      <c r="S66" s="33" t="str">
        <f>IFERROR(((AA51-Z51)/ABS(Z51))*100,"-")</f>
        <v>-</v>
      </c>
      <c r="T66" s="33"/>
      <c r="U66" s="33"/>
      <c r="V66" s="33"/>
      <c r="W66" s="33"/>
      <c r="X66" s="33"/>
      <c r="Y66" s="22">
        <f>IFERROR(U51/$U$53*100,"-")</f>
        <v>0</v>
      </c>
    </row>
    <row r="67" spans="2:25" ht="23.25" customHeight="1" x14ac:dyDescent="0.2">
      <c r="B67" s="189" t="s">
        <v>15</v>
      </c>
      <c r="C67" s="189"/>
      <c r="D67" s="22">
        <f>IFERROR(((F52-D52)/ABS(D52))*100,"--")</f>
        <v>14.11522219574916</v>
      </c>
      <c r="E67" s="22" t="str">
        <f>IFERROR(((I52-G52)/ABS(G52))*100,"-")</f>
        <v>-</v>
      </c>
      <c r="F67" s="22">
        <f t="shared" si="21"/>
        <v>32.335732499801381</v>
      </c>
      <c r="G67" s="22">
        <f t="shared" si="22"/>
        <v>6.1298205617056718</v>
      </c>
      <c r="H67" s="22">
        <f t="shared" ref="H67:H68" si="39">IFERROR(((R52-P52)/ABS(P52))*100,"--")</f>
        <v>19.808170550152294</v>
      </c>
      <c r="I67" s="33" t="str">
        <f>IFERROR(((U52-S52)/ABS(S52))*100,"-")</f>
        <v>-</v>
      </c>
      <c r="J67" s="35">
        <f t="shared" si="24"/>
        <v>18.869124657564242</v>
      </c>
      <c r="K67" s="33" t="str">
        <f t="shared" si="32"/>
        <v>--</v>
      </c>
      <c r="L67" s="37">
        <f t="shared" si="25"/>
        <v>5.135284137126785</v>
      </c>
      <c r="M67" s="22" t="str">
        <f>IFERROR(((I52-H52)/ABS(H52))*100,"-")</f>
        <v>-</v>
      </c>
      <c r="N67" s="22">
        <f>IFERROR(((L52-K52)/ABS(K52))*100,"--")</f>
        <v>4.2704386583263778</v>
      </c>
      <c r="O67" s="22">
        <f t="shared" si="28"/>
        <v>1.000450884069416</v>
      </c>
      <c r="P67" s="37">
        <f t="shared" si="33"/>
        <v>4.3812035070382871</v>
      </c>
      <c r="Q67" s="33" t="str">
        <f>IFERROR(((U52-T52)/ABS(T52))*100,"-")</f>
        <v>-</v>
      </c>
      <c r="R67" s="35">
        <f t="shared" si="30"/>
        <v>4.7534731555157048</v>
      </c>
      <c r="S67" s="33" t="str">
        <f t="shared" si="34"/>
        <v>--</v>
      </c>
      <c r="T67" s="22">
        <f t="shared" si="35"/>
        <v>91.789200339856933</v>
      </c>
      <c r="U67" s="22">
        <f>IFERROR(I52/$I$53*100,"-")</f>
        <v>3.7245483425280757</v>
      </c>
      <c r="V67" s="22">
        <f t="shared" si="36"/>
        <v>29.143325138098497</v>
      </c>
      <c r="W67" s="22">
        <f t="shared" si="37"/>
        <v>7.9788708170976541</v>
      </c>
      <c r="X67" s="22">
        <f t="shared" si="38"/>
        <v>35.57079281389148</v>
      </c>
      <c r="Y67" s="33"/>
    </row>
    <row r="68" spans="2:25" ht="23.25" customHeight="1" x14ac:dyDescent="0.2">
      <c r="B68" s="189" t="s">
        <v>16</v>
      </c>
      <c r="C68" s="189"/>
      <c r="D68" s="27">
        <f t="shared" ref="D68" si="40">IFERROR(((F53-D53)/ABS(D53))*100,"--")</f>
        <v>14.104493085090974</v>
      </c>
      <c r="E68" s="27">
        <f t="shared" si="20"/>
        <v>24.373329449036678</v>
      </c>
      <c r="F68" s="27">
        <f t="shared" si="21"/>
        <v>67.114543333726544</v>
      </c>
      <c r="G68" s="27">
        <f t="shared" si="22"/>
        <v>-2.515037779396557</v>
      </c>
      <c r="H68" s="27">
        <f t="shared" si="39"/>
        <v>12.495527098544198</v>
      </c>
      <c r="I68" s="27">
        <f t="shared" si="23"/>
        <v>13.128353759928824</v>
      </c>
      <c r="J68" s="27">
        <f t="shared" si="24"/>
        <v>14.958944283975462</v>
      </c>
      <c r="K68" s="27">
        <f t="shared" si="32"/>
        <v>-3.2255649273476932</v>
      </c>
      <c r="L68" s="27">
        <f t="shared" si="25"/>
        <v>4.7997984968748488</v>
      </c>
      <c r="M68" s="27">
        <f t="shared" si="26"/>
        <v>-40.745158296071466</v>
      </c>
      <c r="N68" s="27">
        <f t="shared" si="27"/>
        <v>19.621549649168276</v>
      </c>
      <c r="O68" s="27">
        <f t="shared" si="28"/>
        <v>-0.70356005616330153</v>
      </c>
      <c r="P68" s="27">
        <f t="shared" si="33"/>
        <v>1.4134984164729241</v>
      </c>
      <c r="Q68" s="27">
        <f t="shared" si="29"/>
        <v>2.6875486869189888</v>
      </c>
      <c r="R68" s="27">
        <f>IFERROR(((X53-W53)/ABS(W53))*100,"--")</f>
        <v>1.9655872564111214</v>
      </c>
      <c r="S68" s="27">
        <f t="shared" si="34"/>
        <v>7.9586549001148272</v>
      </c>
      <c r="T68" s="27">
        <f t="shared" si="35"/>
        <v>100</v>
      </c>
      <c r="U68" s="27">
        <f t="shared" ref="U68" si="41">IFERROR(I53/$I$53*100,"-")</f>
        <v>100</v>
      </c>
      <c r="V68" s="27">
        <f t="shared" si="36"/>
        <v>100</v>
      </c>
      <c r="W68" s="27">
        <f t="shared" si="37"/>
        <v>100</v>
      </c>
      <c r="X68" s="27">
        <f t="shared" si="38"/>
        <v>100</v>
      </c>
      <c r="Y68" s="27">
        <f t="shared" si="31"/>
        <v>100</v>
      </c>
    </row>
    <row r="69" spans="2:25" ht="13.5" customHeight="1" x14ac:dyDescent="0.2"/>
    <row r="70" spans="2:25" ht="13.5" customHeight="1" x14ac:dyDescent="0.2"/>
    <row r="71" spans="2:25" ht="20.100000000000001" customHeight="1" x14ac:dyDescent="0.2">
      <c r="B71" s="46" t="s">
        <v>30</v>
      </c>
      <c r="C71" s="36" t="s">
        <v>31</v>
      </c>
      <c r="D71" s="47"/>
      <c r="E71" s="48" t="s">
        <v>32</v>
      </c>
      <c r="F71" s="48"/>
      <c r="G71" s="48"/>
      <c r="H71" s="48" t="s">
        <v>33</v>
      </c>
      <c r="I71" s="48"/>
      <c r="J71" s="48"/>
      <c r="K71" s="48" t="s">
        <v>34</v>
      </c>
      <c r="L71" s="48"/>
      <c r="N71" s="48"/>
      <c r="O71" s="48"/>
      <c r="P71" s="48"/>
      <c r="Q71" s="48"/>
      <c r="R71" s="48"/>
      <c r="S71" s="48"/>
      <c r="T71" s="48"/>
    </row>
    <row r="72" spans="2:25" ht="20.100000000000001" customHeight="1" x14ac:dyDescent="0.2">
      <c r="B72" s="46" t="s">
        <v>35</v>
      </c>
      <c r="C72" s="49" t="s">
        <v>83</v>
      </c>
      <c r="D72" s="47"/>
      <c r="E72" s="48" t="s">
        <v>37</v>
      </c>
      <c r="F72" s="48"/>
      <c r="G72" s="48"/>
      <c r="H72" s="48" t="s">
        <v>38</v>
      </c>
      <c r="I72" s="48"/>
      <c r="J72" s="48"/>
      <c r="K72" s="48" t="s">
        <v>39</v>
      </c>
      <c r="L72" s="48"/>
      <c r="N72" s="48"/>
      <c r="O72" s="48"/>
      <c r="P72" s="48"/>
      <c r="Q72" s="48"/>
      <c r="R72" s="48"/>
      <c r="S72" s="48"/>
      <c r="T72" s="48"/>
    </row>
    <row r="73" spans="2:25" ht="20.100000000000001" customHeight="1" x14ac:dyDescent="0.2">
      <c r="B73" s="50" t="s">
        <v>40</v>
      </c>
      <c r="C73" s="36" t="s">
        <v>41</v>
      </c>
      <c r="D73" s="48"/>
      <c r="E73" s="48" t="s">
        <v>42</v>
      </c>
      <c r="F73" s="48"/>
      <c r="G73" s="48"/>
      <c r="H73" s="48" t="s">
        <v>43</v>
      </c>
      <c r="I73" s="48"/>
      <c r="J73" s="48"/>
      <c r="K73" s="48"/>
      <c r="L73" s="48"/>
      <c r="N73" s="48"/>
      <c r="O73" s="48"/>
      <c r="P73" s="48"/>
      <c r="Q73" s="48"/>
      <c r="R73" s="48"/>
      <c r="S73" s="48"/>
      <c r="T73" s="48"/>
    </row>
    <row r="74" spans="2:25" ht="20.100000000000001" customHeight="1" x14ac:dyDescent="0.2">
      <c r="B74" s="51"/>
      <c r="C74" s="36" t="s">
        <v>44</v>
      </c>
      <c r="D74" s="48"/>
      <c r="E74" s="48"/>
      <c r="F74" s="48"/>
      <c r="G74" s="48"/>
      <c r="H74" s="48"/>
      <c r="I74" s="48"/>
      <c r="J74" s="48"/>
      <c r="K74" s="48"/>
      <c r="L74" s="48"/>
      <c r="N74" s="48"/>
      <c r="O74" s="48"/>
      <c r="P74" s="48"/>
      <c r="Q74" s="48"/>
      <c r="R74" s="48"/>
      <c r="S74" s="48"/>
      <c r="T74" s="48"/>
    </row>
    <row r="75" spans="2:25" ht="20.100000000000001" customHeight="1" x14ac:dyDescent="0.2">
      <c r="B75" s="52" t="s">
        <v>45</v>
      </c>
      <c r="C75" s="36" t="s">
        <v>46</v>
      </c>
      <c r="D75" s="48"/>
      <c r="E75" s="48"/>
      <c r="F75" s="48"/>
      <c r="G75" s="48"/>
      <c r="H75" s="48"/>
      <c r="I75" s="48"/>
      <c r="J75" s="48"/>
      <c r="K75" s="48"/>
      <c r="L75" s="48"/>
      <c r="N75" s="48"/>
      <c r="O75" s="48"/>
      <c r="P75" s="48"/>
      <c r="Q75" s="48"/>
      <c r="R75" s="48"/>
      <c r="S75" s="48"/>
      <c r="T75" s="48"/>
    </row>
    <row r="76" spans="2:25" ht="20.100000000000001" customHeight="1" x14ac:dyDescent="0.2">
      <c r="B76" s="53" t="s">
        <v>47</v>
      </c>
      <c r="C76" s="36" t="s">
        <v>48</v>
      </c>
      <c r="D76" s="48"/>
      <c r="E76" s="48"/>
      <c r="F76" s="48"/>
      <c r="G76" s="48"/>
      <c r="H76" s="48"/>
      <c r="I76" s="48"/>
      <c r="J76" s="48"/>
      <c r="K76" s="48"/>
      <c r="L76" s="48"/>
      <c r="N76" s="48"/>
      <c r="O76" s="48"/>
      <c r="P76" s="48"/>
      <c r="Q76" s="48"/>
      <c r="R76" s="48"/>
      <c r="S76" s="48"/>
      <c r="T76" s="48"/>
    </row>
    <row r="77" spans="2:25" ht="20.100000000000001" customHeight="1" x14ac:dyDescent="0.2">
      <c r="B77" s="212" t="s">
        <v>49</v>
      </c>
      <c r="C77" s="212"/>
      <c r="D77" s="212"/>
      <c r="E77" s="212"/>
      <c r="F77" s="212"/>
      <c r="G77" s="212"/>
      <c r="H77" s="212"/>
      <c r="I77" s="212"/>
      <c r="J77" s="212"/>
      <c r="K77" s="212"/>
      <c r="L77" s="212"/>
      <c r="M77" s="212"/>
      <c r="N77" s="212"/>
      <c r="O77" s="212"/>
      <c r="P77" s="212"/>
      <c r="Q77" s="212"/>
      <c r="R77" s="212"/>
      <c r="S77" s="212"/>
      <c r="T77" s="212"/>
    </row>
    <row r="78" spans="2:25" ht="26.1" customHeight="1" x14ac:dyDescent="0.2">
      <c r="B78" s="213" t="s">
        <v>50</v>
      </c>
      <c r="C78" s="213"/>
      <c r="D78" s="213"/>
      <c r="E78" s="213"/>
      <c r="F78" s="213"/>
      <c r="G78" s="213"/>
      <c r="H78" s="213"/>
      <c r="I78" s="213"/>
      <c r="J78" s="213"/>
      <c r="K78" s="213"/>
      <c r="L78" s="213"/>
      <c r="M78" s="213"/>
      <c r="N78" s="213"/>
      <c r="O78" s="213"/>
      <c r="P78" s="213"/>
      <c r="Q78" s="213"/>
      <c r="R78" s="213"/>
      <c r="S78" s="213"/>
      <c r="T78" s="213"/>
    </row>
  </sheetData>
  <sheetProtection sheet="1" formatColumns="0" formatRows="0"/>
  <protectedRanges>
    <protectedRange algorithmName="SHA-512" hashValue="8UISR5mFV1KJRJIfv0NFheLdG0+3HgJ/D9//CFfNcrYU41RNUTN5eBJo4lkTVVOyM/bb6Ih4+3YhHvY5wpcFQw==" saltValue="O1bDZ6id6DZ0hXXTORgiew==" spinCount="100000" sqref="B59:C68 B27:C36 B5:C5 B11:AA12 B43:AA44 B13:C13 B45:C45 B14:AA23 B46:AA55" name="Range1"/>
    <protectedRange algorithmName="SHA-512" hashValue="8UISR5mFV1KJRJIfv0NFheLdG0+3HgJ/D9//CFfNcrYU41RNUTN5eBJo4lkTVVOyM/bb6Ih4+3YhHvY5wpcFQw==" saltValue="O1bDZ6id6DZ0hXXTORgiew==" spinCount="100000" sqref="D13:AA13" name="Range1_1_1"/>
    <protectedRange algorithmName="SHA-512" hashValue="8UISR5mFV1KJRJIfv0NFheLdG0+3HgJ/D9//CFfNcrYU41RNUTN5eBJo4lkTVVOyM/bb6Ih4+3YhHvY5wpcFQw==" saltValue="O1bDZ6id6DZ0hXXTORgiew==" spinCount="100000" sqref="D45:AA45" name="Range1_1_2"/>
  </protectedRanges>
  <mergeCells count="72">
    <mergeCell ref="B62:C62"/>
    <mergeCell ref="B77:T77"/>
    <mergeCell ref="B78:T78"/>
    <mergeCell ref="B63:C63"/>
    <mergeCell ref="B64:C64"/>
    <mergeCell ref="B65:C65"/>
    <mergeCell ref="B66:C66"/>
    <mergeCell ref="B67:C67"/>
    <mergeCell ref="B68:C68"/>
    <mergeCell ref="B59:C60"/>
    <mergeCell ref="D59:K59"/>
    <mergeCell ref="L59:S59"/>
    <mergeCell ref="T59:Y59"/>
    <mergeCell ref="B61:C61"/>
    <mergeCell ref="L57:S58"/>
    <mergeCell ref="T57:Y57"/>
    <mergeCell ref="T58:Y58"/>
    <mergeCell ref="B46:C46"/>
    <mergeCell ref="B47:C47"/>
    <mergeCell ref="B48:C48"/>
    <mergeCell ref="B49:C49"/>
    <mergeCell ref="B50:C50"/>
    <mergeCell ref="B51:C51"/>
    <mergeCell ref="B52:C52"/>
    <mergeCell ref="B53:C53"/>
    <mergeCell ref="B54:C54"/>
    <mergeCell ref="D57:K58"/>
    <mergeCell ref="D43:AA43"/>
    <mergeCell ref="B44:C45"/>
    <mergeCell ref="D44:F44"/>
    <mergeCell ref="G44:I44"/>
    <mergeCell ref="J44:L44"/>
    <mergeCell ref="M44:O44"/>
    <mergeCell ref="P44:R44"/>
    <mergeCell ref="S44:U44"/>
    <mergeCell ref="V44:X44"/>
    <mergeCell ref="Y44:AA44"/>
    <mergeCell ref="B36:C36"/>
    <mergeCell ref="B27:C28"/>
    <mergeCell ref="D27:K27"/>
    <mergeCell ref="L27:S27"/>
    <mergeCell ref="T27:Y27"/>
    <mergeCell ref="B29:C29"/>
    <mergeCell ref="B30:C30"/>
    <mergeCell ref="B31:C31"/>
    <mergeCell ref="B32:C32"/>
    <mergeCell ref="B33:C33"/>
    <mergeCell ref="B34:C34"/>
    <mergeCell ref="B35:C35"/>
    <mergeCell ref="T25:Y25"/>
    <mergeCell ref="T26:Y26"/>
    <mergeCell ref="B14:C14"/>
    <mergeCell ref="B15:C15"/>
    <mergeCell ref="B16:C16"/>
    <mergeCell ref="B17:C17"/>
    <mergeCell ref="B18:C18"/>
    <mergeCell ref="B19:C19"/>
    <mergeCell ref="B20:C20"/>
    <mergeCell ref="B21:C21"/>
    <mergeCell ref="B22:C22"/>
    <mergeCell ref="D25:K26"/>
    <mergeCell ref="L25:S26"/>
    <mergeCell ref="D11:AA11"/>
    <mergeCell ref="B12:C13"/>
    <mergeCell ref="D12:F12"/>
    <mergeCell ref="G12:I12"/>
    <mergeCell ref="J12:L12"/>
    <mergeCell ref="M12:O12"/>
    <mergeCell ref="P12:R12"/>
    <mergeCell ref="S12:U12"/>
    <mergeCell ref="V12:X12"/>
    <mergeCell ref="Y12:AA12"/>
  </mergeCells>
  <conditionalFormatting sqref="D6 J6 G6 S6 P6 M6 V6 Y6 U5 X5">
    <cfRule type="cellIs" dxfId="247" priority="248" operator="between">
      <formula>0.00000000001</formula>
      <formula>0.0499999999999999</formula>
    </cfRule>
  </conditionalFormatting>
  <conditionalFormatting sqref="D23:AA23">
    <cfRule type="cellIs" dxfId="246" priority="247" operator="between">
      <formula>0.0000000000000000001</formula>
      <formula>0.0499999999999999</formula>
    </cfRule>
  </conditionalFormatting>
  <conditionalFormatting sqref="D14:F22">
    <cfRule type="cellIs" dxfId="245" priority="246" operator="between">
      <formula>0.0000000000000000001</formula>
      <formula>0.0499999999999999</formula>
    </cfRule>
  </conditionalFormatting>
  <conditionalFormatting sqref="D15:I15">
    <cfRule type="cellIs" dxfId="244" priority="244" operator="equal">
      <formula>0</formula>
    </cfRule>
  </conditionalFormatting>
  <conditionalFormatting sqref="G14:I17 G20:I22">
    <cfRule type="cellIs" dxfId="243" priority="245" operator="between">
      <formula>0.0000000000000000001</formula>
      <formula>0.0499999999999999</formula>
    </cfRule>
  </conditionalFormatting>
  <conditionalFormatting sqref="G16:I17 G20:I20">
    <cfRule type="cellIs" dxfId="242" priority="243" operator="between">
      <formula>-0.049</formula>
      <formula>0.049</formula>
    </cfRule>
  </conditionalFormatting>
  <conditionalFormatting sqref="J14:L22">
    <cfRule type="cellIs" dxfId="241" priority="242" operator="between">
      <formula>0.0000000000000000001</formula>
      <formula>0.0499999999999999</formula>
    </cfRule>
  </conditionalFormatting>
  <conditionalFormatting sqref="M14:O14 M16:O22">
    <cfRule type="cellIs" dxfId="240" priority="241" operator="between">
      <formula>0.0000000000000000001</formula>
      <formula>0.0499999999999999</formula>
    </cfRule>
  </conditionalFormatting>
  <conditionalFormatting sqref="P17:R17 P20:R22">
    <cfRule type="cellIs" dxfId="239" priority="240" operator="between">
      <formula>0.0000000000000000001</formula>
      <formula>0.0499999999999999</formula>
    </cfRule>
  </conditionalFormatting>
  <conditionalFormatting sqref="S19:U19">
    <cfRule type="cellIs" dxfId="238" priority="238" operator="equal">
      <formula>0</formula>
    </cfRule>
  </conditionalFormatting>
  <conditionalFormatting sqref="S19:U19 S21:U22">
    <cfRule type="cellIs" dxfId="237" priority="239" operator="between">
      <formula>0.0000000000000000001</formula>
      <formula>0.0499999999999999</formula>
    </cfRule>
  </conditionalFormatting>
  <conditionalFormatting sqref="V21:X22">
    <cfRule type="cellIs" dxfId="236" priority="237" operator="between">
      <formula>0.0000000000000000001</formula>
      <formula>0.0499999999999999</formula>
    </cfRule>
  </conditionalFormatting>
  <conditionalFormatting sqref="V14:X20">
    <cfRule type="cellIs" dxfId="235" priority="236" operator="between">
      <formula>0.0000000000000000001</formula>
      <formula>0.0499999999999999</formula>
    </cfRule>
  </conditionalFormatting>
  <conditionalFormatting sqref="Y22:AA22 Y20:AA20">
    <cfRule type="cellIs" dxfId="234" priority="234" operator="equal">
      <formula>0</formula>
    </cfRule>
  </conditionalFormatting>
  <conditionalFormatting sqref="Y19:AA19">
    <cfRule type="cellIs" dxfId="233" priority="233" operator="equal">
      <formula>0</formula>
    </cfRule>
  </conditionalFormatting>
  <conditionalFormatting sqref="Y14:AA22">
    <cfRule type="cellIs" dxfId="232" priority="235" operator="between">
      <formula>0.0000000000000000001</formula>
      <formula>0.0499999999999999</formula>
    </cfRule>
  </conditionalFormatting>
  <conditionalFormatting sqref="D5:S5">
    <cfRule type="cellIs" dxfId="231" priority="231" operator="between">
      <formula>-0.049</formula>
      <formula>0.049</formula>
    </cfRule>
    <cfRule type="cellIs" dxfId="230" priority="232" operator="between">
      <formula>0.0000000000000000001</formula>
      <formula>0.0499999999999999</formula>
    </cfRule>
  </conditionalFormatting>
  <conditionalFormatting sqref="V37 Y37 J37 G37 D37 S37 P37 M37">
    <cfRule type="cellIs" dxfId="229" priority="230" operator="between">
      <formula>0.00000000001</formula>
      <formula>0.0499999999999999</formula>
    </cfRule>
  </conditionalFormatting>
  <conditionalFormatting sqref="D36:K36 D33:D34 D32:H32 D29:G31 F33:G34 J29:K33 D35:H35 J35:K35 I34:K34">
    <cfRule type="cellIs" dxfId="228" priority="228" operator="between">
      <formula>-0.049</formula>
      <formula>0.049</formula>
    </cfRule>
    <cfRule type="cellIs" dxfId="227" priority="229" operator="between">
      <formula>0.0000000000000000001</formula>
      <formula>0.0499999999999999</formula>
    </cfRule>
  </conditionalFormatting>
  <conditionalFormatting sqref="L29 N29:S29 L33:L34 L30:S32 L35:S36 N33:S34">
    <cfRule type="cellIs" dxfId="226" priority="226" operator="between">
      <formula>-0.049</formula>
      <formula>0.049</formula>
    </cfRule>
    <cfRule type="cellIs" dxfId="225" priority="227" operator="between">
      <formula>0.0000000000000000001</formula>
      <formula>0.0499999999999999</formula>
    </cfRule>
  </conditionalFormatting>
  <conditionalFormatting sqref="T29:W29 T32:X32 V30 U31:W31 T36:Y36 T33:T34 V33:W34 Y34 T35:X35">
    <cfRule type="cellIs" dxfId="224" priority="224" operator="equal">
      <formula>0</formula>
    </cfRule>
    <cfRule type="cellIs" dxfId="223" priority="225" operator="between">
      <formula>0.0001</formula>
      <formula>0.049</formula>
    </cfRule>
  </conditionalFormatting>
  <conditionalFormatting sqref="D55:AA55">
    <cfRule type="cellIs" dxfId="222" priority="223" operator="between">
      <formula>0.0000000000000000001</formula>
      <formula>0.0499999999999999</formula>
    </cfRule>
  </conditionalFormatting>
  <conditionalFormatting sqref="D46:F49 D52:F54">
    <cfRule type="cellIs" dxfId="221" priority="222" operator="between">
      <formula>0.0000000000000000001</formula>
      <formula>0.0499999999999999</formula>
    </cfRule>
  </conditionalFormatting>
  <conditionalFormatting sqref="G47:I47">
    <cfRule type="cellIs" dxfId="220" priority="220" operator="equal">
      <formula>0</formula>
    </cfRule>
  </conditionalFormatting>
  <conditionalFormatting sqref="G53:I54 G46:I48">
    <cfRule type="cellIs" dxfId="219" priority="221" operator="between">
      <formula>0.0000000000000000001</formula>
      <formula>0.0499999999999999</formula>
    </cfRule>
  </conditionalFormatting>
  <conditionalFormatting sqref="G48:I48">
    <cfRule type="cellIs" dxfId="218" priority="219" operator="between">
      <formula>-0.049</formula>
      <formula>0.049</formula>
    </cfRule>
  </conditionalFormatting>
  <conditionalFormatting sqref="J46:L54">
    <cfRule type="cellIs" dxfId="217" priority="218" operator="between">
      <formula>0.0000000000000000001</formula>
      <formula>0.0499999999999999</formula>
    </cfRule>
  </conditionalFormatting>
  <conditionalFormatting sqref="M46:O54">
    <cfRule type="cellIs" dxfId="216" priority="217" operator="between">
      <formula>0.0000000000000000001</formula>
      <formula>0.0499999999999999</formula>
    </cfRule>
  </conditionalFormatting>
  <conditionalFormatting sqref="P46:R46 P50:R51">
    <cfRule type="cellIs" dxfId="215" priority="215" operator="equal">
      <formula>0</formula>
    </cfRule>
  </conditionalFormatting>
  <conditionalFormatting sqref="P46:R54">
    <cfRule type="cellIs" dxfId="214" priority="216" operator="between">
      <formula>0.0000000000000000001</formula>
      <formula>0.0499999999999999</formula>
    </cfRule>
  </conditionalFormatting>
  <conditionalFormatting sqref="S46:U46 S50:U52">
    <cfRule type="cellIs" dxfId="213" priority="213" operator="equal">
      <formula>0</formula>
    </cfRule>
  </conditionalFormatting>
  <conditionalFormatting sqref="S46:U54">
    <cfRule type="cellIs" dxfId="212" priority="214" operator="between">
      <formula>0.0000000000000000001</formula>
      <formula>0.0499999999999999</formula>
    </cfRule>
  </conditionalFormatting>
  <conditionalFormatting sqref="V53:X54">
    <cfRule type="cellIs" dxfId="211" priority="212" operator="between">
      <formula>0.0000000000000000001</formula>
      <formula>0.0499999999999999</formula>
    </cfRule>
  </conditionalFormatting>
  <conditionalFormatting sqref="V46:X52">
    <cfRule type="cellIs" dxfId="210" priority="211" operator="between">
      <formula>0.0000000000000000001</formula>
      <formula>0.0499999999999999</formula>
    </cfRule>
  </conditionalFormatting>
  <conditionalFormatting sqref="Y54:AA54 Y52:AA52">
    <cfRule type="cellIs" dxfId="209" priority="209" operator="equal">
      <formula>0</formula>
    </cfRule>
  </conditionalFormatting>
  <conditionalFormatting sqref="Y51:AA51">
    <cfRule type="cellIs" dxfId="208" priority="208" operator="equal">
      <formula>0</formula>
    </cfRule>
  </conditionalFormatting>
  <conditionalFormatting sqref="Y46:AA54">
    <cfRule type="cellIs" dxfId="207" priority="210" operator="between">
      <formula>0.0000000000000000001</formula>
      <formula>0.0499999999999999</formula>
    </cfRule>
  </conditionalFormatting>
  <conditionalFormatting sqref="D68:K68 D67 F67:K67 D61:K66">
    <cfRule type="cellIs" dxfId="206" priority="206" operator="between">
      <formula>-0.049</formula>
      <formula>0.049</formula>
    </cfRule>
    <cfRule type="cellIs" dxfId="205" priority="207" operator="between">
      <formula>0.0000000000000000001</formula>
      <formula>0.0499999999999999</formula>
    </cfRule>
  </conditionalFormatting>
  <conditionalFormatting sqref="T63:Y63 T68:Y68 T61 W61:Y61 T64 V64:Y64 T62:W62 Y66 T67:X67 W65:X65">
    <cfRule type="cellIs" dxfId="204" priority="204" operator="equal">
      <formula>0</formula>
    </cfRule>
    <cfRule type="cellIs" dxfId="203" priority="205" operator="between">
      <formula>0.0001</formula>
      <formula>0.049</formula>
    </cfRule>
  </conditionalFormatting>
  <conditionalFormatting sqref="B74:B76">
    <cfRule type="cellIs" dxfId="202" priority="202" operator="equal">
      <formula>0</formula>
    </cfRule>
    <cfRule type="cellIs" dxfId="201" priority="203" operator="between">
      <formula>0.0000000000000000001</formula>
      <formula>0.0499999999999999</formula>
    </cfRule>
  </conditionalFormatting>
  <conditionalFormatting sqref="U30">
    <cfRule type="cellIs" dxfId="200" priority="201" stopIfTrue="1" operator="equal">
      <formula>0</formula>
    </cfRule>
  </conditionalFormatting>
  <conditionalFormatting sqref="U30">
    <cfRule type="cellIs" dxfId="199" priority="199" operator="between">
      <formula>-0.049</formula>
      <formula>0.049</formula>
    </cfRule>
    <cfRule type="cellIs" dxfId="198" priority="200" operator="between">
      <formula>0.0000000000000000001</formula>
      <formula>0.0499999999999999</formula>
    </cfRule>
  </conditionalFormatting>
  <conditionalFormatting sqref="L63:S63 L64 L61:S61 M62:S62 L67:S68 M66:Q66 S66 M64:S65">
    <cfRule type="cellIs" dxfId="197" priority="197" operator="between">
      <formula>-0.049</formula>
      <formula>0.049</formula>
    </cfRule>
    <cfRule type="cellIs" dxfId="196" priority="198" operator="between">
      <formula>0.0000000000000000001</formula>
      <formula>0.0499999999999999</formula>
    </cfRule>
  </conditionalFormatting>
  <conditionalFormatting sqref="D18:F19 D17:R17 D14:O14 J18:O19 D20:R20 V20:AA20 S19:AA19 D21:AA22 D15:L15 D16:O16 V14:AA18">
    <cfRule type="cellIs" dxfId="195" priority="196" operator="between">
      <formula>-0.0000000000000000001</formula>
      <formula>-0.0499999999999999</formula>
    </cfRule>
  </conditionalFormatting>
  <conditionalFormatting sqref="D32:H32 U31:W31 D36:Y36 D33:D34 U30:V30 D29:G31 J29:L29 F33:G34 J33:L33 D35:H35 I34:L34 N29:W29 J30:S31 J32:X32 J35:X35 V33:W34 Y34 M33:T34">
    <cfRule type="cellIs" dxfId="194" priority="195" operator="between">
      <formula>-0.0000000000000000001</formula>
      <formula>-0.0499999999999999</formula>
    </cfRule>
  </conditionalFormatting>
  <conditionalFormatting sqref="D53:AA54 D49:F49 D52:I52 D46:AA48 J49:AA52">
    <cfRule type="cellIs" dxfId="193" priority="194" operator="between">
      <formula>-0.0000000000000000001</formula>
      <formula>-0.0499999999999999</formula>
    </cfRule>
  </conditionalFormatting>
  <conditionalFormatting sqref="D63:Y63 D68:Y68 V64:Y64 D62:K62 M62:W62 D61:Y61 Y66 D67 S66:T66 D66:Q66 F67:X67 D64:T65 W65:X65">
    <cfRule type="cellIs" dxfId="192" priority="193" operator="between">
      <formula>-0.0000000000000000001</formula>
      <formula>-0.0499999999999999</formula>
    </cfRule>
  </conditionalFormatting>
  <conditionalFormatting sqref="D18:F18">
    <cfRule type="cellIs" dxfId="191" priority="191" operator="equal">
      <formula>0</formula>
    </cfRule>
  </conditionalFormatting>
  <conditionalFormatting sqref="D18:F18">
    <cfRule type="cellIs" dxfId="190" priority="192" operator="between">
      <formula>0.0000000000000000001</formula>
      <formula>0.0499999999999999</formula>
    </cfRule>
  </conditionalFormatting>
  <conditionalFormatting sqref="D20:F20">
    <cfRule type="cellIs" dxfId="189" priority="189" operator="equal">
      <formula>0</formula>
    </cfRule>
  </conditionalFormatting>
  <conditionalFormatting sqref="D20:F20">
    <cfRule type="cellIs" dxfId="188" priority="190" operator="between">
      <formula>0.0000000000000000001</formula>
      <formula>0.0499999999999999</formula>
    </cfRule>
  </conditionalFormatting>
  <conditionalFormatting sqref="Y46:AA46">
    <cfRule type="cellIs" dxfId="187" priority="187" operator="equal">
      <formula>0</formula>
    </cfRule>
  </conditionalFormatting>
  <conditionalFormatting sqref="Y46:AA46">
    <cfRule type="cellIs" dxfId="186" priority="188" operator="between">
      <formula>0.0000000000000000001</formula>
      <formula>0.0499999999999999</formula>
    </cfRule>
  </conditionalFormatting>
  <conditionalFormatting sqref="L62">
    <cfRule type="cellIs" dxfId="185" priority="186" operator="between">
      <formula>0.0000000000000000001</formula>
      <formula>0.0499999999999999</formula>
    </cfRule>
  </conditionalFormatting>
  <conditionalFormatting sqref="L62">
    <cfRule type="cellIs" dxfId="184" priority="185" operator="between">
      <formula>-0.0000000000000000001</formula>
      <formula>-0.0499999999999999</formula>
    </cfRule>
  </conditionalFormatting>
  <conditionalFormatting sqref="M29">
    <cfRule type="cellIs" dxfId="183" priority="184" operator="between">
      <formula>0.0000000000000000001</formula>
      <formula>0.0499999999999999</formula>
    </cfRule>
  </conditionalFormatting>
  <conditionalFormatting sqref="M29">
    <cfRule type="cellIs" dxfId="182" priority="183" operator="between">
      <formula>-0.0000000000000000001</formula>
      <formula>-0.0499999999999999</formula>
    </cfRule>
  </conditionalFormatting>
  <conditionalFormatting sqref="G46:L46">
    <cfRule type="cellIs" dxfId="181" priority="182" operator="equal">
      <formula>0</formula>
    </cfRule>
  </conditionalFormatting>
  <conditionalFormatting sqref="G49:I51">
    <cfRule type="cellIs" dxfId="180" priority="181" operator="between">
      <formula>0.0000000000000000001</formula>
      <formula>0.0499999999999999</formula>
    </cfRule>
  </conditionalFormatting>
  <conditionalFormatting sqref="G49:I51">
    <cfRule type="cellIs" dxfId="179" priority="180" operator="between">
      <formula>-0.0000000000000000001</formula>
      <formula>-0.0499999999999999</formula>
    </cfRule>
  </conditionalFormatting>
  <conditionalFormatting sqref="G49:I51">
    <cfRule type="cellIs" dxfId="178" priority="179" operator="equal">
      <formula>0</formula>
    </cfRule>
  </conditionalFormatting>
  <conditionalFormatting sqref="G52:I52">
    <cfRule type="cellIs" dxfId="177" priority="177" operator="equal">
      <formula>0</formula>
    </cfRule>
  </conditionalFormatting>
  <conditionalFormatting sqref="G52:I52">
    <cfRule type="cellIs" dxfId="176" priority="178" operator="between">
      <formula>0.0000000000000000001</formula>
      <formula>0.0499999999999999</formula>
    </cfRule>
  </conditionalFormatting>
  <conditionalFormatting sqref="G18:I19">
    <cfRule type="cellIs" dxfId="175" priority="175" operator="equal">
      <formula>0</formula>
    </cfRule>
  </conditionalFormatting>
  <conditionalFormatting sqref="G18:I19">
    <cfRule type="cellIs" dxfId="174" priority="176" operator="between">
      <formula>0.0000000000000000001</formula>
      <formula>0.0499999999999999</formula>
    </cfRule>
  </conditionalFormatting>
  <conditionalFormatting sqref="G18:I19">
    <cfRule type="cellIs" dxfId="173" priority="174" operator="between">
      <formula>-0.0000000000000000001</formula>
      <formula>-0.0499999999999999</formula>
    </cfRule>
  </conditionalFormatting>
  <conditionalFormatting sqref="S14:U14">
    <cfRule type="cellIs" dxfId="172" priority="172" operator="equal">
      <formula>0</formula>
    </cfRule>
  </conditionalFormatting>
  <conditionalFormatting sqref="S14:U14">
    <cfRule type="cellIs" dxfId="171" priority="173" operator="between">
      <formula>0.0000000000000000001</formula>
      <formula>0.0499999999999999</formula>
    </cfRule>
  </conditionalFormatting>
  <conditionalFormatting sqref="S14:U14">
    <cfRule type="cellIs" dxfId="170" priority="171" operator="between">
      <formula>-0.0000000000000000001</formula>
      <formula>-0.0499999999999999</formula>
    </cfRule>
  </conditionalFormatting>
  <conditionalFormatting sqref="M15:U15">
    <cfRule type="cellIs" dxfId="169" priority="169" operator="equal">
      <formula>0</formula>
    </cfRule>
  </conditionalFormatting>
  <conditionalFormatting sqref="M15:U15">
    <cfRule type="cellIs" dxfId="168" priority="170" operator="between">
      <formula>0.0000000000000000001</formula>
      <formula>0.0499999999999999</formula>
    </cfRule>
  </conditionalFormatting>
  <conditionalFormatting sqref="M15:U15">
    <cfRule type="cellIs" dxfId="167" priority="168" operator="between">
      <formula>-0.0000000000000000001</formula>
      <formula>-0.0499999999999999</formula>
    </cfRule>
  </conditionalFormatting>
  <conditionalFormatting sqref="P16:U16">
    <cfRule type="cellIs" dxfId="166" priority="166" operator="equal">
      <formula>0</formula>
    </cfRule>
  </conditionalFormatting>
  <conditionalFormatting sqref="P16:U16">
    <cfRule type="cellIs" dxfId="165" priority="167" operator="between">
      <formula>0.0000000000000000001</formula>
      <formula>0.0499999999999999</formula>
    </cfRule>
  </conditionalFormatting>
  <conditionalFormatting sqref="P16:U16">
    <cfRule type="cellIs" dxfId="164" priority="165" operator="between">
      <formula>-0.0000000000000000001</formula>
      <formula>-0.0499999999999999</formula>
    </cfRule>
  </conditionalFormatting>
  <conditionalFormatting sqref="S17:U17">
    <cfRule type="cellIs" dxfId="163" priority="163" operator="equal">
      <formula>0</formula>
    </cfRule>
  </conditionalFormatting>
  <conditionalFormatting sqref="S17:U17">
    <cfRule type="cellIs" dxfId="162" priority="164" operator="between">
      <formula>0.0000000000000000001</formula>
      <formula>0.0499999999999999</formula>
    </cfRule>
  </conditionalFormatting>
  <conditionalFormatting sqref="S17:U17">
    <cfRule type="cellIs" dxfId="161" priority="162" operator="between">
      <formula>-0.0000000000000000001</formula>
      <formula>-0.0499999999999999</formula>
    </cfRule>
  </conditionalFormatting>
  <conditionalFormatting sqref="S18:U18">
    <cfRule type="cellIs" dxfId="160" priority="160" operator="equal">
      <formula>0</formula>
    </cfRule>
  </conditionalFormatting>
  <conditionalFormatting sqref="S18:U18">
    <cfRule type="cellIs" dxfId="159" priority="161" operator="between">
      <formula>0.0000000000000000001</formula>
      <formula>0.0499999999999999</formula>
    </cfRule>
  </conditionalFormatting>
  <conditionalFormatting sqref="S18:U18">
    <cfRule type="cellIs" dxfId="158" priority="159" operator="between">
      <formula>-0.0000000000000000001</formula>
      <formula>-0.0499999999999999</formula>
    </cfRule>
  </conditionalFormatting>
  <conditionalFormatting sqref="P19:R19">
    <cfRule type="cellIs" dxfId="157" priority="157" operator="equal">
      <formula>0</formula>
    </cfRule>
  </conditionalFormatting>
  <conditionalFormatting sqref="P19:R19">
    <cfRule type="cellIs" dxfId="156" priority="158" operator="between">
      <formula>0.0000000000000000001</formula>
      <formula>0.0499999999999999</formula>
    </cfRule>
  </conditionalFormatting>
  <conditionalFormatting sqref="P19:R19">
    <cfRule type="cellIs" dxfId="155" priority="156" operator="between">
      <formula>-0.0000000000000000001</formula>
      <formula>-0.0499999999999999</formula>
    </cfRule>
  </conditionalFormatting>
  <conditionalFormatting sqref="S20:U20">
    <cfRule type="cellIs" dxfId="154" priority="154" operator="equal">
      <formula>0</formula>
    </cfRule>
  </conditionalFormatting>
  <conditionalFormatting sqref="S20:U20">
    <cfRule type="cellIs" dxfId="153" priority="155" operator="between">
      <formula>0.0000000000000000001</formula>
      <formula>0.0499999999999999</formula>
    </cfRule>
  </conditionalFormatting>
  <conditionalFormatting sqref="S20:U20">
    <cfRule type="cellIs" dxfId="152" priority="153" operator="between">
      <formula>-0.0000000000000000001</formula>
      <formula>-0.0499999999999999</formula>
    </cfRule>
  </conditionalFormatting>
  <conditionalFormatting sqref="Y19:AA19">
    <cfRule type="cellIs" dxfId="151" priority="152" operator="equal">
      <formula>0</formula>
    </cfRule>
  </conditionalFormatting>
  <conditionalFormatting sqref="D51:F51">
    <cfRule type="cellIs" dxfId="150" priority="151" operator="between">
      <formula>0.0000000000000000001</formula>
      <formula>0.0499999999999999</formula>
    </cfRule>
  </conditionalFormatting>
  <conditionalFormatting sqref="D51:F51">
    <cfRule type="cellIs" dxfId="149" priority="150" operator="between">
      <formula>-0.0000000000000000001</formula>
      <formula>-0.0499999999999999</formula>
    </cfRule>
  </conditionalFormatting>
  <conditionalFormatting sqref="D51:F51">
    <cfRule type="cellIs" dxfId="148" priority="149" operator="equal">
      <formula>0</formula>
    </cfRule>
  </conditionalFormatting>
  <conditionalFormatting sqref="P47:R47">
    <cfRule type="cellIs" dxfId="147" priority="148" operator="equal">
      <formula>0</formula>
    </cfRule>
  </conditionalFormatting>
  <conditionalFormatting sqref="S47:U47">
    <cfRule type="cellIs" dxfId="146" priority="146" operator="equal">
      <formula>0</formula>
    </cfRule>
  </conditionalFormatting>
  <conditionalFormatting sqref="S47:U47">
    <cfRule type="cellIs" dxfId="145" priority="147" operator="between">
      <formula>0.0000000000000000001</formula>
      <formula>0.0499999999999999</formula>
    </cfRule>
  </conditionalFormatting>
  <conditionalFormatting sqref="S50:U50">
    <cfRule type="cellIs" dxfId="144" priority="144" operator="equal">
      <formula>0</formula>
    </cfRule>
  </conditionalFormatting>
  <conditionalFormatting sqref="S50:U50">
    <cfRule type="cellIs" dxfId="143" priority="145" operator="between">
      <formula>0.0000000000000000001</formula>
      <formula>0.0499999999999999</formula>
    </cfRule>
  </conditionalFormatting>
  <conditionalFormatting sqref="S52:U52">
    <cfRule type="cellIs" dxfId="142" priority="142" operator="equal">
      <formula>0</formula>
    </cfRule>
  </conditionalFormatting>
  <conditionalFormatting sqref="S52:U52">
    <cfRule type="cellIs" dxfId="141" priority="143" operator="between">
      <formula>0.0000000000000000001</formula>
      <formula>0.0499999999999999</formula>
    </cfRule>
  </conditionalFormatting>
  <conditionalFormatting sqref="Y46:AA46">
    <cfRule type="cellIs" dxfId="140" priority="140" operator="equal">
      <formula>0</formula>
    </cfRule>
  </conditionalFormatting>
  <conditionalFormatting sqref="Y46:AA46">
    <cfRule type="cellIs" dxfId="139" priority="141" operator="between">
      <formula>0.0000000000000000001</formula>
      <formula>0.0499999999999999</formula>
    </cfRule>
  </conditionalFormatting>
  <conditionalFormatting sqref="Y46:AA46">
    <cfRule type="cellIs" dxfId="138" priority="138" operator="equal">
      <formula>0</formula>
    </cfRule>
  </conditionalFormatting>
  <conditionalFormatting sqref="Y46:AA46">
    <cfRule type="cellIs" dxfId="137" priority="139" operator="between">
      <formula>0.0000000000000000001</formula>
      <formula>0.0499999999999999</formula>
    </cfRule>
  </conditionalFormatting>
  <conditionalFormatting sqref="Y51:AA51">
    <cfRule type="cellIs" dxfId="136" priority="136" operator="equal">
      <formula>0</formula>
    </cfRule>
  </conditionalFormatting>
  <conditionalFormatting sqref="Y51:AA51">
    <cfRule type="cellIs" dxfId="135" priority="137" operator="between">
      <formula>0.0000000000000000001</formula>
      <formula>0.0499999999999999</formula>
    </cfRule>
  </conditionalFormatting>
  <conditionalFormatting sqref="Y51:AA51">
    <cfRule type="cellIs" dxfId="134" priority="134" operator="equal">
      <formula>0</formula>
    </cfRule>
  </conditionalFormatting>
  <conditionalFormatting sqref="Y51:AA51">
    <cfRule type="cellIs" dxfId="133" priority="135" operator="between">
      <formula>0.0000000000000000001</formula>
      <formula>0.0499999999999999</formula>
    </cfRule>
  </conditionalFormatting>
  <conditionalFormatting sqref="Y51:AA51">
    <cfRule type="cellIs" dxfId="132" priority="132" operator="equal">
      <formula>0</formula>
    </cfRule>
  </conditionalFormatting>
  <conditionalFormatting sqref="Y51:AA51">
    <cfRule type="cellIs" dxfId="131" priority="133" operator="between">
      <formula>0.0000000000000000001</formula>
      <formula>0.0499999999999999</formula>
    </cfRule>
  </conditionalFormatting>
  <conditionalFormatting sqref="Y46:AA46">
    <cfRule type="cellIs" dxfId="130" priority="130" operator="equal">
      <formula>0</formula>
    </cfRule>
  </conditionalFormatting>
  <conditionalFormatting sqref="Y46:AA46">
    <cfRule type="cellIs" dxfId="129" priority="131" operator="between">
      <formula>0.0000000000000000001</formula>
      <formula>0.0499999999999999</formula>
    </cfRule>
  </conditionalFormatting>
  <conditionalFormatting sqref="P14:R14">
    <cfRule type="cellIs" dxfId="128" priority="128" operator="equal">
      <formula>0</formula>
    </cfRule>
  </conditionalFormatting>
  <conditionalFormatting sqref="P14:R14">
    <cfRule type="cellIs" dxfId="127" priority="129" operator="between">
      <formula>0.0000000000000000001</formula>
      <formula>0.0499999999999999</formula>
    </cfRule>
  </conditionalFormatting>
  <conditionalFormatting sqref="P14:R14">
    <cfRule type="cellIs" dxfId="126" priority="127" operator="between">
      <formula>-0.0000000000000000001</formula>
      <formula>-0.0499999999999999</formula>
    </cfRule>
  </conditionalFormatting>
  <conditionalFormatting sqref="E33:E34">
    <cfRule type="cellIs" dxfId="125" priority="125" operator="equal">
      <formula>0</formula>
    </cfRule>
  </conditionalFormatting>
  <conditionalFormatting sqref="E33:E34">
    <cfRule type="cellIs" dxfId="124" priority="126" operator="between">
      <formula>0.0000000000000000001</formula>
      <formula>0.0499999999999999</formula>
    </cfRule>
  </conditionalFormatting>
  <conditionalFormatting sqref="E33:E34">
    <cfRule type="cellIs" dxfId="123" priority="124" operator="between">
      <formula>-0.0000000000000000001</formula>
      <formula>-0.0499999999999999</formula>
    </cfRule>
  </conditionalFormatting>
  <conditionalFormatting sqref="H29:I31">
    <cfRule type="cellIs" dxfId="122" priority="122" operator="equal">
      <formula>0</formula>
    </cfRule>
  </conditionalFormatting>
  <conditionalFormatting sqref="H29:I31">
    <cfRule type="cellIs" dxfId="121" priority="123" operator="between">
      <formula>0.0000000000000000001</formula>
      <formula>0.0499999999999999</formula>
    </cfRule>
  </conditionalFormatting>
  <conditionalFormatting sqref="H29:I31">
    <cfRule type="cellIs" dxfId="120" priority="121" operator="between">
      <formula>-0.0000000000000000001</formula>
      <formula>-0.0499999999999999</formula>
    </cfRule>
  </conditionalFormatting>
  <conditionalFormatting sqref="I32:I33">
    <cfRule type="cellIs" dxfId="119" priority="119" operator="equal">
      <formula>0</formula>
    </cfRule>
  </conditionalFormatting>
  <conditionalFormatting sqref="I32:I33">
    <cfRule type="cellIs" dxfId="118" priority="120" operator="between">
      <formula>0.0000000000000000001</formula>
      <formula>0.0499999999999999</formula>
    </cfRule>
  </conditionalFormatting>
  <conditionalFormatting sqref="I32:I33">
    <cfRule type="cellIs" dxfId="117" priority="118" operator="between">
      <formula>-0.0000000000000000001</formula>
      <formula>-0.0499999999999999</formula>
    </cfRule>
  </conditionalFormatting>
  <conditionalFormatting sqref="H34">
    <cfRule type="cellIs" dxfId="116" priority="116" operator="equal">
      <formula>0</formula>
    </cfRule>
  </conditionalFormatting>
  <conditionalFormatting sqref="H34">
    <cfRule type="cellIs" dxfId="115" priority="117" operator="between">
      <formula>0.0000000000000000001</formula>
      <formula>0.0499999999999999</formula>
    </cfRule>
  </conditionalFormatting>
  <conditionalFormatting sqref="H34">
    <cfRule type="cellIs" dxfId="114" priority="115" operator="between">
      <formula>-0.0000000000000000001</formula>
      <formula>-0.0499999999999999</formula>
    </cfRule>
  </conditionalFormatting>
  <conditionalFormatting sqref="I35">
    <cfRule type="cellIs" dxfId="113" priority="113" operator="equal">
      <formula>0</formula>
    </cfRule>
  </conditionalFormatting>
  <conditionalFormatting sqref="I35">
    <cfRule type="cellIs" dxfId="112" priority="114" operator="between">
      <formula>0.0000000000000000001</formula>
      <formula>0.0499999999999999</formula>
    </cfRule>
  </conditionalFormatting>
  <conditionalFormatting sqref="I35">
    <cfRule type="cellIs" dxfId="111" priority="112" operator="between">
      <formula>-0.0000000000000000001</formula>
      <formula>-0.0499999999999999</formula>
    </cfRule>
  </conditionalFormatting>
  <conditionalFormatting sqref="M33:M34">
    <cfRule type="cellIs" dxfId="110" priority="110" operator="between">
      <formula>-0.049</formula>
      <formula>0.049</formula>
    </cfRule>
    <cfRule type="cellIs" dxfId="109" priority="111" operator="between">
      <formula>0.0000000000000000001</formula>
      <formula>0.0499999999999999</formula>
    </cfRule>
  </conditionalFormatting>
  <conditionalFormatting sqref="P29:Q29">
    <cfRule type="cellIs" dxfId="108" priority="108" operator="between">
      <formula>-0.049</formula>
      <formula>0.049</formula>
    </cfRule>
    <cfRule type="cellIs" dxfId="107" priority="109" operator="between">
      <formula>0.0000000000000000001</formula>
      <formula>0.0499999999999999</formula>
    </cfRule>
  </conditionalFormatting>
  <conditionalFormatting sqref="O30:Q30">
    <cfRule type="cellIs" dxfId="106" priority="106" operator="between">
      <formula>-0.049</formula>
      <formula>0.049</formula>
    </cfRule>
    <cfRule type="cellIs" dxfId="105" priority="107" operator="between">
      <formula>0.0000000000000000001</formula>
      <formula>0.0499999999999999</formula>
    </cfRule>
  </conditionalFormatting>
  <conditionalFormatting sqref="P31:Q31">
    <cfRule type="cellIs" dxfId="104" priority="104" operator="between">
      <formula>-0.049</formula>
      <formula>0.049</formula>
    </cfRule>
    <cfRule type="cellIs" dxfId="103" priority="105" operator="between">
      <formula>0.0000000000000000001</formula>
      <formula>0.0499999999999999</formula>
    </cfRule>
  </conditionalFormatting>
  <conditionalFormatting sqref="Q32:Q33">
    <cfRule type="cellIs" dxfId="102" priority="102" operator="between">
      <formula>-0.049</formula>
      <formula>0.049</formula>
    </cfRule>
    <cfRule type="cellIs" dxfId="101" priority="103" operator="between">
      <formula>0.0000000000000000001</formula>
      <formula>0.0499999999999999</formula>
    </cfRule>
  </conditionalFormatting>
  <conditionalFormatting sqref="P33:P34">
    <cfRule type="cellIs" dxfId="100" priority="100" operator="between">
      <formula>-0.049</formula>
      <formula>0.049</formula>
    </cfRule>
    <cfRule type="cellIs" dxfId="99" priority="101" operator="between">
      <formula>0.0000000000000000001</formula>
      <formula>0.0499999999999999</formula>
    </cfRule>
  </conditionalFormatting>
  <conditionalFormatting sqref="Q35">
    <cfRule type="cellIs" dxfId="98" priority="98" operator="between">
      <formula>-0.049</formula>
      <formula>0.049</formula>
    </cfRule>
    <cfRule type="cellIs" dxfId="97" priority="99" operator="between">
      <formula>0.0000000000000000001</formula>
      <formula>0.0499999999999999</formula>
    </cfRule>
  </conditionalFormatting>
  <conditionalFormatting sqref="U33:U34">
    <cfRule type="cellIs" dxfId="96" priority="96" operator="between">
      <formula>-0.049</formula>
      <formula>0.049</formula>
    </cfRule>
    <cfRule type="cellIs" dxfId="95" priority="97" operator="between">
      <formula>0.0000000000000000001</formula>
      <formula>0.0499999999999999</formula>
    </cfRule>
  </conditionalFormatting>
  <conditionalFormatting sqref="U33:U34">
    <cfRule type="cellIs" dxfId="94" priority="95" operator="between">
      <formula>-0.0000000000000000001</formula>
      <formula>-0.0499999999999999</formula>
    </cfRule>
  </conditionalFormatting>
  <conditionalFormatting sqref="W30:Y30">
    <cfRule type="cellIs" dxfId="93" priority="93" operator="between">
      <formula>-0.049</formula>
      <formula>0.049</formula>
    </cfRule>
    <cfRule type="cellIs" dxfId="92" priority="94" operator="between">
      <formula>0.0000000000000000001</formula>
      <formula>0.0499999999999999</formula>
    </cfRule>
  </conditionalFormatting>
  <conditionalFormatting sqref="W30:Y30">
    <cfRule type="cellIs" dxfId="91" priority="92" operator="between">
      <formula>-0.0000000000000000001</formula>
      <formula>-0.0499999999999999</formula>
    </cfRule>
  </conditionalFormatting>
  <conditionalFormatting sqref="X29:Y29">
    <cfRule type="cellIs" dxfId="90" priority="90" operator="between">
      <formula>-0.049</formula>
      <formula>0.049</formula>
    </cfRule>
    <cfRule type="cellIs" dxfId="89" priority="91" operator="between">
      <formula>0.0000000000000000001</formula>
      <formula>0.0499999999999999</formula>
    </cfRule>
  </conditionalFormatting>
  <conditionalFormatting sqref="X29:Y29">
    <cfRule type="cellIs" dxfId="88" priority="89" operator="between">
      <formula>-0.0000000000000000001</formula>
      <formula>-0.0499999999999999</formula>
    </cfRule>
  </conditionalFormatting>
  <conditionalFormatting sqref="X31:Y31">
    <cfRule type="cellIs" dxfId="87" priority="87" operator="between">
      <formula>-0.049</formula>
      <formula>0.049</formula>
    </cfRule>
    <cfRule type="cellIs" dxfId="86" priority="88" operator="between">
      <formula>0.0000000000000000001</formula>
      <formula>0.0499999999999999</formula>
    </cfRule>
  </conditionalFormatting>
  <conditionalFormatting sqref="X31:Y31">
    <cfRule type="cellIs" dxfId="85" priority="86" operator="between">
      <formula>-0.0000000000000000001</formula>
      <formula>-0.0499999999999999</formula>
    </cfRule>
  </conditionalFormatting>
  <conditionalFormatting sqref="Y32:Y33">
    <cfRule type="cellIs" dxfId="84" priority="84" operator="between">
      <formula>-0.049</formula>
      <formula>0.049</formula>
    </cfRule>
    <cfRule type="cellIs" dxfId="83" priority="85" operator="between">
      <formula>0.0000000000000000001</formula>
      <formula>0.0499999999999999</formula>
    </cfRule>
  </conditionalFormatting>
  <conditionalFormatting sqref="Y32:Y33">
    <cfRule type="cellIs" dxfId="82" priority="83" operator="between">
      <formula>-0.0000000000000000001</formula>
      <formula>-0.0499999999999999</formula>
    </cfRule>
  </conditionalFormatting>
  <conditionalFormatting sqref="X34">
    <cfRule type="cellIs" dxfId="81" priority="81" operator="between">
      <formula>-0.049</formula>
      <formula>0.049</formula>
    </cfRule>
    <cfRule type="cellIs" dxfId="80" priority="82" operator="between">
      <formula>0.0000000000000000001</formula>
      <formula>0.0499999999999999</formula>
    </cfRule>
  </conditionalFormatting>
  <conditionalFormatting sqref="X34">
    <cfRule type="cellIs" dxfId="79" priority="80" operator="between">
      <formula>-0.0000000000000000001</formula>
      <formula>-0.0499999999999999</formula>
    </cfRule>
  </conditionalFormatting>
  <conditionalFormatting sqref="Y35">
    <cfRule type="cellIs" dxfId="78" priority="78" operator="between">
      <formula>-0.049</formula>
      <formula>0.049</formula>
    </cfRule>
    <cfRule type="cellIs" dxfId="77" priority="79" operator="between">
      <formula>0.0000000000000000001</formula>
      <formula>0.0499999999999999</formula>
    </cfRule>
  </conditionalFormatting>
  <conditionalFormatting sqref="Y35">
    <cfRule type="cellIs" dxfId="76" priority="77" operator="between">
      <formula>-0.0000000000000000001</formula>
      <formula>-0.0499999999999999</formula>
    </cfRule>
  </conditionalFormatting>
  <conditionalFormatting sqref="D50:F50">
    <cfRule type="cellIs" dxfId="75" priority="76" operator="between">
      <formula>0.0000000000000000001</formula>
      <formula>0.0499999999999999</formula>
    </cfRule>
  </conditionalFormatting>
  <conditionalFormatting sqref="D50:F50">
    <cfRule type="cellIs" dxfId="74" priority="75" operator="between">
      <formula>-0.0000000000000000001</formula>
      <formula>-0.0499999999999999</formula>
    </cfRule>
  </conditionalFormatting>
  <conditionalFormatting sqref="D50:F50">
    <cfRule type="cellIs" dxfId="73" priority="74" operator="equal">
      <formula>0</formula>
    </cfRule>
  </conditionalFormatting>
  <conditionalFormatting sqref="L65:L66">
    <cfRule type="cellIs" dxfId="72" priority="72" operator="between">
      <formula>-0.049</formula>
      <formula>0.049</formula>
    </cfRule>
    <cfRule type="cellIs" dxfId="71" priority="73" operator="between">
      <formula>0.0000000000000000001</formula>
      <formula>0.0499999999999999</formula>
    </cfRule>
  </conditionalFormatting>
  <conditionalFormatting sqref="M61:N61">
    <cfRule type="cellIs" dxfId="70" priority="70" operator="between">
      <formula>-0.049</formula>
      <formula>0.049</formula>
    </cfRule>
    <cfRule type="cellIs" dxfId="69" priority="71" operator="between">
      <formula>0.0000000000000000001</formula>
      <formula>0.0499999999999999</formula>
    </cfRule>
  </conditionalFormatting>
  <conditionalFormatting sqref="M64:M66">
    <cfRule type="cellIs" dxfId="68" priority="68" operator="between">
      <formula>-0.049</formula>
      <formula>0.049</formula>
    </cfRule>
    <cfRule type="cellIs" dxfId="67" priority="69" operator="between">
      <formula>0.0000000000000000001</formula>
      <formula>0.0499999999999999</formula>
    </cfRule>
  </conditionalFormatting>
  <conditionalFormatting sqref="N65:N66">
    <cfRule type="cellIs" dxfId="66" priority="66" operator="between">
      <formula>-0.049</formula>
      <formula>0.049</formula>
    </cfRule>
    <cfRule type="cellIs" dxfId="65" priority="67" operator="between">
      <formula>0.0000000000000000001</formula>
      <formula>0.0499999999999999</formula>
    </cfRule>
  </conditionalFormatting>
  <conditionalFormatting sqref="O66">
    <cfRule type="cellIs" dxfId="64" priority="64" operator="between">
      <formula>-0.049</formula>
      <formula>0.049</formula>
    </cfRule>
    <cfRule type="cellIs" dxfId="63" priority="65" operator="between">
      <formula>0.0000000000000000001</formula>
      <formula>0.0499999999999999</formula>
    </cfRule>
  </conditionalFormatting>
  <conditionalFormatting sqref="P62">
    <cfRule type="cellIs" dxfId="62" priority="62" operator="between">
      <formula>-0.049</formula>
      <formula>0.049</formula>
    </cfRule>
    <cfRule type="cellIs" dxfId="61" priority="63" operator="between">
      <formula>0.0000000000000000001</formula>
      <formula>0.0499999999999999</formula>
    </cfRule>
  </conditionalFormatting>
  <conditionalFormatting sqref="P65:P66">
    <cfRule type="cellIs" dxfId="60" priority="60" operator="between">
      <formula>-0.049</formula>
      <formula>0.049</formula>
    </cfRule>
    <cfRule type="cellIs" dxfId="59" priority="61" operator="between">
      <formula>0.0000000000000000001</formula>
      <formula>0.0499999999999999</formula>
    </cfRule>
  </conditionalFormatting>
  <conditionalFormatting sqref="Q62">
    <cfRule type="cellIs" dxfId="58" priority="58" operator="between">
      <formula>-0.049</formula>
      <formula>0.049</formula>
    </cfRule>
    <cfRule type="cellIs" dxfId="57" priority="59" operator="between">
      <formula>0.0000000000000000001</formula>
      <formula>0.0499999999999999</formula>
    </cfRule>
  </conditionalFormatting>
  <conditionalFormatting sqref="Q65">
    <cfRule type="cellIs" dxfId="56" priority="56" operator="between">
      <formula>-0.049</formula>
      <formula>0.049</formula>
    </cfRule>
    <cfRule type="cellIs" dxfId="55" priority="57" operator="between">
      <formula>0.0000000000000000001</formula>
      <formula>0.0499999999999999</formula>
    </cfRule>
  </conditionalFormatting>
  <conditionalFormatting sqref="Q67">
    <cfRule type="cellIs" dxfId="54" priority="54" operator="between">
      <formula>-0.049</formula>
      <formula>0.049</formula>
    </cfRule>
    <cfRule type="cellIs" dxfId="53" priority="55" operator="between">
      <formula>0.0000000000000000001</formula>
      <formula>0.0499999999999999</formula>
    </cfRule>
  </conditionalFormatting>
  <conditionalFormatting sqref="T65:T66">
    <cfRule type="cellIs" dxfId="52" priority="52" operator="between">
      <formula>-0.049</formula>
      <formula>0.049</formula>
    </cfRule>
    <cfRule type="cellIs" dxfId="51" priority="53" operator="between">
      <formula>0.0000000000000000001</formula>
      <formula>0.0499999999999999</formula>
    </cfRule>
  </conditionalFormatting>
  <conditionalFormatting sqref="U61:V61">
    <cfRule type="cellIs" dxfId="50" priority="50" operator="between">
      <formula>-0.049</formula>
      <formula>0.049</formula>
    </cfRule>
    <cfRule type="cellIs" dxfId="49" priority="51" operator="between">
      <formula>0.0000000000000000001</formula>
      <formula>0.0499999999999999</formula>
    </cfRule>
  </conditionalFormatting>
  <conditionalFormatting sqref="U64:U66">
    <cfRule type="cellIs" dxfId="48" priority="49" operator="between">
      <formula>-0.0000000000000000001</formula>
      <formula>-0.0499999999999999</formula>
    </cfRule>
  </conditionalFormatting>
  <conditionalFormatting sqref="U64:U66">
    <cfRule type="cellIs" dxfId="47" priority="47" operator="between">
      <formula>-0.049</formula>
      <formula>0.049</formula>
    </cfRule>
    <cfRule type="cellIs" dxfId="46" priority="48" operator="between">
      <formula>0.0000000000000000001</formula>
      <formula>0.0499999999999999</formula>
    </cfRule>
  </conditionalFormatting>
  <conditionalFormatting sqref="V65:V66">
    <cfRule type="cellIs" dxfId="45" priority="46" operator="between">
      <formula>-0.0000000000000000001</formula>
      <formula>-0.0499999999999999</formula>
    </cfRule>
  </conditionalFormatting>
  <conditionalFormatting sqref="V65:V66">
    <cfRule type="cellIs" dxfId="44" priority="44" operator="between">
      <formula>-0.049</formula>
      <formula>0.049</formula>
    </cfRule>
    <cfRule type="cellIs" dxfId="43" priority="45" operator="between">
      <formula>0.0000000000000000001</formula>
      <formula>0.0499999999999999</formula>
    </cfRule>
  </conditionalFormatting>
  <conditionalFormatting sqref="W66">
    <cfRule type="cellIs" dxfId="42" priority="43" operator="between">
      <formula>-0.0000000000000000001</formula>
      <formula>-0.0499999999999999</formula>
    </cfRule>
  </conditionalFormatting>
  <conditionalFormatting sqref="W66">
    <cfRule type="cellIs" dxfId="41" priority="41" operator="between">
      <formula>-0.049</formula>
      <formula>0.049</formula>
    </cfRule>
    <cfRule type="cellIs" dxfId="40" priority="42" operator="between">
      <formula>0.0000000000000000001</formula>
      <formula>0.0499999999999999</formula>
    </cfRule>
  </conditionalFormatting>
  <conditionalFormatting sqref="X62:Y62">
    <cfRule type="cellIs" dxfId="39" priority="40" operator="between">
      <formula>-0.0000000000000000001</formula>
      <formula>-0.0499999999999999</formula>
    </cfRule>
  </conditionalFormatting>
  <conditionalFormatting sqref="X62:Y62">
    <cfRule type="cellIs" dxfId="38" priority="38" operator="between">
      <formula>-0.049</formula>
      <formula>0.049</formula>
    </cfRule>
    <cfRule type="cellIs" dxfId="37" priority="39" operator="between">
      <formula>0.0000000000000000001</formula>
      <formula>0.0499999999999999</formula>
    </cfRule>
  </conditionalFormatting>
  <conditionalFormatting sqref="X66">
    <cfRule type="cellIs" dxfId="36" priority="37" operator="between">
      <formula>-0.0000000000000000001</formula>
      <formula>-0.0499999999999999</formula>
    </cfRule>
  </conditionalFormatting>
  <conditionalFormatting sqref="X66">
    <cfRule type="cellIs" dxfId="35" priority="35" operator="between">
      <formula>-0.049</formula>
      <formula>0.049</formula>
    </cfRule>
    <cfRule type="cellIs" dxfId="34" priority="36" operator="between">
      <formula>0.0000000000000000001</formula>
      <formula>0.0499999999999999</formula>
    </cfRule>
  </conditionalFormatting>
  <conditionalFormatting sqref="Y65">
    <cfRule type="cellIs" dxfId="33" priority="34" operator="between">
      <formula>-0.0000000000000000001</formula>
      <formula>-0.0499999999999999</formula>
    </cfRule>
  </conditionalFormatting>
  <conditionalFormatting sqref="Y65">
    <cfRule type="cellIs" dxfId="32" priority="32" operator="between">
      <formula>-0.049</formula>
      <formula>0.049</formula>
    </cfRule>
    <cfRule type="cellIs" dxfId="31" priority="33" operator="between">
      <formula>0.0000000000000000001</formula>
      <formula>0.0499999999999999</formula>
    </cfRule>
  </conditionalFormatting>
  <conditionalFormatting sqref="Y67">
    <cfRule type="cellIs" dxfId="30" priority="31" operator="between">
      <formula>-0.0000000000000000001</formula>
      <formula>-0.0499999999999999</formula>
    </cfRule>
  </conditionalFormatting>
  <conditionalFormatting sqref="Y67">
    <cfRule type="cellIs" dxfId="29" priority="29" operator="between">
      <formula>-0.049</formula>
      <formula>0.049</formula>
    </cfRule>
    <cfRule type="cellIs" dxfId="28" priority="30" operator="between">
      <formula>0.0000000000000000001</formula>
      <formula>0.0499999999999999</formula>
    </cfRule>
  </conditionalFormatting>
  <conditionalFormatting sqref="S21:U21">
    <cfRule type="cellIs" dxfId="27" priority="28" operator="equal">
      <formula>0</formula>
    </cfRule>
  </conditionalFormatting>
  <conditionalFormatting sqref="S22:U22">
    <cfRule type="cellIs" dxfId="26" priority="27" operator="equal">
      <formula>0</formula>
    </cfRule>
  </conditionalFormatting>
  <conditionalFormatting sqref="V51:X51">
    <cfRule type="cellIs" dxfId="25" priority="25" operator="equal">
      <formula>0</formula>
    </cfRule>
  </conditionalFormatting>
  <conditionalFormatting sqref="V51:X51">
    <cfRule type="cellIs" dxfId="24" priority="26" operator="between">
      <formula>0.0000000000000000001</formula>
      <formula>0.0499999999999999</formula>
    </cfRule>
  </conditionalFormatting>
  <conditionalFormatting sqref="E67">
    <cfRule type="cellIs" dxfId="23" priority="24" operator="between">
      <formula>-0.0000000000000000001</formula>
      <formula>-0.0499999999999999</formula>
    </cfRule>
  </conditionalFormatting>
  <conditionalFormatting sqref="E67">
    <cfRule type="cellIs" dxfId="22" priority="22" operator="equal">
      <formula>0</formula>
    </cfRule>
  </conditionalFormatting>
  <conditionalFormatting sqref="E67">
    <cfRule type="cellIs" dxfId="21" priority="23" operator="between">
      <formula>0.0000000000000000001</formula>
      <formula>0.0499999999999999</formula>
    </cfRule>
  </conditionalFormatting>
  <conditionalFormatting sqref="R66">
    <cfRule type="cellIs" dxfId="20" priority="20" operator="between">
      <formula>-0.049</formula>
      <formula>0.049</formula>
    </cfRule>
    <cfRule type="cellIs" dxfId="19" priority="21" operator="between">
      <formula>0.0000000000000000001</formula>
      <formula>0.0499999999999999</formula>
    </cfRule>
  </conditionalFormatting>
  <conditionalFormatting sqref="R66">
    <cfRule type="cellIs" dxfId="18" priority="19" operator="between">
      <formula>-0.0000000000000000001</formula>
      <formula>-0.0499999999999999</formula>
    </cfRule>
  </conditionalFormatting>
  <conditionalFormatting sqref="D15:F15">
    <cfRule type="cellIs" dxfId="17" priority="18" operator="between">
      <formula>0.0000000000000000001</formula>
      <formula>0.0499999999999999</formula>
    </cfRule>
  </conditionalFormatting>
  <conditionalFormatting sqref="D16:F16">
    <cfRule type="cellIs" dxfId="16" priority="17" operator="equal">
      <formula>0</formula>
    </cfRule>
  </conditionalFormatting>
  <conditionalFormatting sqref="D16:F16">
    <cfRule type="cellIs" dxfId="15" priority="16" operator="between">
      <formula>0.0000000000000000001</formula>
      <formula>0.0499999999999999</formula>
    </cfRule>
  </conditionalFormatting>
  <conditionalFormatting sqref="Y15:AA15">
    <cfRule type="cellIs" dxfId="14" priority="14" operator="equal">
      <formula>0</formula>
    </cfRule>
  </conditionalFormatting>
  <conditionalFormatting sqref="Y15:AA15">
    <cfRule type="cellIs" dxfId="13" priority="15" operator="between">
      <formula>0.0000000000000000001</formula>
      <formula>0.0499999999999999</formula>
    </cfRule>
  </conditionalFormatting>
  <conditionalFormatting sqref="Y51:AA51 S52:U52 P47:U47 P50:U50 M51:R51 J50:L51 J46:L46">
    <cfRule type="cellIs" dxfId="12" priority="13" operator="between">
      <formula>0.0000000000000000001</formula>
      <formula>0.0499999999999999</formula>
    </cfRule>
  </conditionalFormatting>
  <conditionalFormatting sqref="Y51:AA51 S52:U52 P47:U47 P50:U50 M51:R51 J50:L51">
    <cfRule type="cellIs" dxfId="11" priority="12" operator="equal">
      <formula>0</formula>
    </cfRule>
  </conditionalFormatting>
  <conditionalFormatting sqref="P18:R18">
    <cfRule type="cellIs" dxfId="10" priority="10" operator="equal">
      <formula>0</formula>
    </cfRule>
  </conditionalFormatting>
  <conditionalFormatting sqref="P18:R18">
    <cfRule type="cellIs" dxfId="9" priority="11" operator="between">
      <formula>0.0000000000000000001</formula>
      <formula>0.0499999999999999</formula>
    </cfRule>
  </conditionalFormatting>
  <conditionalFormatting sqref="P18:R18">
    <cfRule type="cellIs" dxfId="8" priority="9" operator="between">
      <formula>-0.0000000000000000001</formula>
      <formula>-0.0499999999999999</formula>
    </cfRule>
  </conditionalFormatting>
  <conditionalFormatting sqref="H33">
    <cfRule type="cellIs" dxfId="7" priority="7" operator="between">
      <formula>-0.049</formula>
      <formula>0.049</formula>
    </cfRule>
    <cfRule type="cellIs" dxfId="6" priority="8" operator="between">
      <formula>0.0000000000000000001</formula>
      <formula>0.0499999999999999</formula>
    </cfRule>
  </conditionalFormatting>
  <conditionalFormatting sqref="H33">
    <cfRule type="cellIs" dxfId="5" priority="6" operator="between">
      <formula>-0.0000000000000000001</formula>
      <formula>-0.0499999999999999</formula>
    </cfRule>
  </conditionalFormatting>
  <conditionalFormatting sqref="X33">
    <cfRule type="cellIs" dxfId="4" priority="4" operator="equal">
      <formula>0</formula>
    </cfRule>
    <cfRule type="cellIs" dxfId="3" priority="5" operator="between">
      <formula>0.0001</formula>
      <formula>0.049</formula>
    </cfRule>
  </conditionalFormatting>
  <conditionalFormatting sqref="X33">
    <cfRule type="cellIs" dxfId="2" priority="3" operator="between">
      <formula>-0.0000000000000000001</formula>
      <formula>-0.0499999999999999</formula>
    </cfRule>
  </conditionalFormatting>
  <conditionalFormatting sqref="P50:R50">
    <cfRule type="cellIs" dxfId="1" priority="1" operator="equal">
      <formula>0</formula>
    </cfRule>
  </conditionalFormatting>
  <conditionalFormatting sqref="P50:R50">
    <cfRule type="cellIs" dxfId="0" priority="2" operator="between">
      <formula>0.0000000000000000001</formula>
      <formula>0.0499999999999999</formula>
    </cfRule>
  </conditionalFormatting>
  <printOptions horizontalCentered="1"/>
  <pageMargins left="0.5" right="0.70866141732283505" top="0.75" bottom="0.25" header="0.31496062992126" footer="0.31496062992126"/>
  <pageSetup paperSize="9" scale="40" fitToHeight="0" orientation="landscape" r:id="rId1"/>
  <headerFooter>
    <oddFooter>&amp;R&amp;"Calibri,Regular"&amp;K000000Page &amp;P of &amp;N</oddFooter>
  </headerFooter>
  <rowBreaks count="2" manualBreakCount="2">
    <brk id="37" max="27" man="1"/>
    <brk id="79" max="2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A35EF9F5B6C6743B047DE8B0282CCC5" ma:contentTypeVersion="7" ma:contentTypeDescription="Create a new document." ma:contentTypeScope="" ma:versionID="a20a7f7c570298fa7bba352cb5a00ac6">
  <xsd:schema xmlns:xsd="http://www.w3.org/2001/XMLSchema" xmlns:xs="http://www.w3.org/2001/XMLSchema" xmlns:p="http://schemas.microsoft.com/office/2006/metadata/properties" xmlns:ns2="6f2583b9-ec35-4212-9fc9-15dad8bc1239" targetNamespace="http://schemas.microsoft.com/office/2006/metadata/properties" ma:root="true" ma:fieldsID="5012bc1fca77ddf25021e6e8c1f6c0a2" ns2:_="">
    <xsd:import namespace="6f2583b9-ec35-4212-9fc9-15dad8bc123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2583b9-ec35-4212-9fc9-15dad8bc123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DD333DA-CC1D-48CD-AAB6-DA39009D88E2}">
  <ds:schemaRefs>
    <ds:schemaRef ds:uri="http://schemas.microsoft.com/sharepoint/v3/contenttype/forms"/>
  </ds:schemaRefs>
</ds:datastoreItem>
</file>

<file path=customXml/itemProps2.xml><?xml version="1.0" encoding="utf-8"?>
<ds:datastoreItem xmlns:ds="http://schemas.openxmlformats.org/officeDocument/2006/customXml" ds:itemID="{67F8CD0A-48F5-4A81-A627-BBF038DCE1BF}"/>
</file>

<file path=customXml/itemProps3.xml><?xml version="1.0" encoding="utf-8"?>
<ds:datastoreItem xmlns:ds="http://schemas.openxmlformats.org/officeDocument/2006/customXml" ds:itemID="{75CFEB33-D246-4073-AB5F-D3C6B483143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ANNEX C -Table 1</vt:lpstr>
      <vt:lpstr>ANNEX C - Table 2</vt:lpstr>
      <vt:lpstr>ANNEX C - Table 3.1</vt:lpstr>
      <vt:lpstr>ANNEX C 3.2</vt:lpstr>
      <vt:lpstr>ANNEX C 3.3</vt:lpstr>
      <vt:lpstr>ANNEX C 4.1</vt:lpstr>
      <vt:lpstr>ANNEX C 4.2</vt:lpstr>
      <vt:lpstr>'ANNEX C - Table 2'!Print_Area</vt:lpstr>
      <vt:lpstr>'ANNEX C - Table 3.1'!Print_Area</vt:lpstr>
      <vt:lpstr>'ANNEX C 3.2'!Print_Area</vt:lpstr>
      <vt:lpstr>'ANNEX C 3.3'!Print_Area</vt:lpstr>
      <vt:lpstr>'ANNEX C 4.1'!Print_Area</vt:lpstr>
      <vt:lpstr>'ANNEX C 4.2'!Print_Area</vt:lpstr>
      <vt:lpstr>'ANNEX C -Table 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Prinz Dustin A. Bueno</dc:creator>
  <cp:keywords/>
  <dc:description/>
  <cp:lastModifiedBy>Prinz Dustin A. Bueno</cp:lastModifiedBy>
  <cp:revision/>
  <cp:lastPrinted>2024-09-25T01:52:33Z</cp:lastPrinted>
  <dcterms:created xsi:type="dcterms:W3CDTF">2024-09-10T05:10:09Z</dcterms:created>
  <dcterms:modified xsi:type="dcterms:W3CDTF">2024-09-25T02:10:34Z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9a2f4c6-d10d-4c1c-82e1-7a921120c69a_Enabled">
    <vt:lpwstr>true</vt:lpwstr>
  </property>
  <property fmtid="{D5CDD505-2E9C-101B-9397-08002B2CF9AE}" pid="3" name="MSIP_Label_d9a2f4c6-d10d-4c1c-82e1-7a921120c69a_SetDate">
    <vt:lpwstr>2024-09-10T05:14:30Z</vt:lpwstr>
  </property>
  <property fmtid="{D5CDD505-2E9C-101B-9397-08002B2CF9AE}" pid="4" name="MSIP_Label_d9a2f4c6-d10d-4c1c-82e1-7a921120c69a_Method">
    <vt:lpwstr>Standard</vt:lpwstr>
  </property>
  <property fmtid="{D5CDD505-2E9C-101B-9397-08002B2CF9AE}" pid="5" name="MSIP_Label_d9a2f4c6-d10d-4c1c-82e1-7a921120c69a_Name">
    <vt:lpwstr>General - Anyone</vt:lpwstr>
  </property>
  <property fmtid="{D5CDD505-2E9C-101B-9397-08002B2CF9AE}" pid="6" name="MSIP_Label_d9a2f4c6-d10d-4c1c-82e1-7a921120c69a_SiteId">
    <vt:lpwstr>c6d1c7a1-4b0d-4c53-86ec-d6d1d8e5b97c</vt:lpwstr>
  </property>
  <property fmtid="{D5CDD505-2E9C-101B-9397-08002B2CF9AE}" pid="7" name="MSIP_Label_d9a2f4c6-d10d-4c1c-82e1-7a921120c69a_ActionId">
    <vt:lpwstr>ea5b8327-1a2e-4ef0-ab0d-64d75ffa0ed5</vt:lpwstr>
  </property>
  <property fmtid="{D5CDD505-2E9C-101B-9397-08002B2CF9AE}" pid="8" name="MSIP_Label_d9a2f4c6-d10d-4c1c-82e1-7a921120c69a_ContentBits">
    <vt:lpwstr>2</vt:lpwstr>
  </property>
  <property fmtid="{D5CDD505-2E9C-101B-9397-08002B2CF9AE}" pid="9" name="ContentTypeId">
    <vt:lpwstr>0x010100FA35EF9F5B6C6743B047DE8B0282CCC5</vt:lpwstr>
  </property>
</Properties>
</file>